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210\"/>
    </mc:Choice>
  </mc:AlternateContent>
  <xr:revisionPtr revIDLastSave="0" documentId="13_ncr:1_{4167ECC8-06F7-4F6F-9C39-558A781840EB}" xr6:coauthVersionLast="47" xr6:coauthVersionMax="47" xr10:uidLastSave="{00000000-0000-0000-0000-000000000000}"/>
  <bookViews>
    <workbookView xWindow="0" yWindow="2064" windowWidth="17640" windowHeight="11280" tabRatio="796" firstSheet="5" activeTab="10" xr2:uid="{00000000-000D-0000-FFFF-FFFF00000000}"/>
  </bookViews>
  <sheets>
    <sheet name="Сводка затрат" sheetId="1" r:id="rId1"/>
    <sheet name="ССР" sheetId="2" r:id="rId2"/>
    <sheet name="ОСР 553-02-01" sheetId="3" r:id="rId3"/>
    <sheet name="ОСР 553-09-01" sheetId="4" r:id="rId4"/>
    <sheet name="ОСР 553-12-01" sheetId="5" r:id="rId5"/>
    <sheet name="ОСР 556-02-01" sheetId="6" r:id="rId6"/>
    <sheet name="ОСР 556-09-01" sheetId="7" r:id="rId7"/>
    <sheet name="ОСР 556-12-01" sheetId="8" r:id="rId8"/>
    <sheet name="ОСР 525-02-01" sheetId="9" r:id="rId9"/>
    <sheet name="ОСР 525-12-01" sheetId="10" r:id="rId10"/>
    <sheet name="Источники ЦИ" sheetId="11" r:id="rId11"/>
    <sheet name="Цена МАТ и ОБ по ТКП" sheetId="12" r:id="rId12"/>
  </sheets>
  <calcPr calcId="181029"/>
</workbook>
</file>

<file path=xl/calcChain.xml><?xml version="1.0" encoding="utf-8"?>
<calcChain xmlns="http://schemas.openxmlformats.org/spreadsheetml/2006/main">
  <c r="H79" i="2" l="1"/>
  <c r="G79" i="2"/>
  <c r="F79" i="2"/>
  <c r="E79" i="2"/>
  <c r="D79" i="2"/>
  <c r="H78" i="2"/>
  <c r="G78" i="2"/>
  <c r="F78" i="2"/>
  <c r="E78" i="2"/>
  <c r="D78" i="2"/>
  <c r="H77" i="2"/>
  <c r="G77" i="2"/>
  <c r="F77" i="2"/>
  <c r="E77" i="2"/>
  <c r="D77" i="2"/>
  <c r="H75" i="2"/>
  <c r="G75" i="2"/>
  <c r="F75" i="2"/>
  <c r="E75" i="2"/>
  <c r="D75" i="2"/>
  <c r="H74" i="2"/>
  <c r="G74" i="2"/>
  <c r="F74" i="2"/>
  <c r="E74" i="2"/>
  <c r="D74" i="2"/>
  <c r="H73" i="2"/>
  <c r="G73" i="2"/>
  <c r="F73" i="2"/>
  <c r="E73" i="2"/>
  <c r="D73" i="2"/>
  <c r="H64" i="2"/>
  <c r="G64" i="2"/>
  <c r="F64" i="2"/>
  <c r="E64" i="2"/>
  <c r="D64" i="2"/>
  <c r="H63" i="2"/>
  <c r="H43" i="2"/>
  <c r="G43" i="2"/>
  <c r="F43" i="2"/>
  <c r="E43" i="2"/>
  <c r="D43" i="2"/>
  <c r="H42" i="2"/>
  <c r="H40" i="2"/>
  <c r="G40" i="2"/>
  <c r="F40" i="2"/>
  <c r="E40" i="2"/>
  <c r="D40" i="2"/>
  <c r="H39" i="2"/>
  <c r="H37" i="2"/>
  <c r="G37" i="2"/>
  <c r="F37" i="2"/>
  <c r="E37" i="2"/>
  <c r="D37" i="2"/>
  <c r="H36" i="2"/>
  <c r="H34" i="2"/>
  <c r="G34" i="2"/>
  <c r="F34" i="2"/>
  <c r="E34" i="2"/>
  <c r="D34" i="2"/>
  <c r="H33" i="2"/>
  <c r="H31" i="2"/>
  <c r="G31" i="2"/>
  <c r="F31" i="2"/>
  <c r="E31" i="2"/>
  <c r="D31" i="2"/>
  <c r="H30" i="2"/>
  <c r="H23" i="2"/>
  <c r="G23" i="2"/>
  <c r="F23" i="2"/>
  <c r="E23" i="2"/>
  <c r="D23" i="2"/>
  <c r="H22" i="2"/>
  <c r="E42" i="1"/>
  <c r="C42" i="1"/>
  <c r="E40" i="1"/>
  <c r="C40" i="1"/>
  <c r="C39" i="1"/>
  <c r="I38" i="1"/>
  <c r="C38" i="1"/>
  <c r="I37" i="1"/>
  <c r="C37" i="1"/>
  <c r="I36" i="1"/>
  <c r="C36" i="1"/>
  <c r="I35" i="1"/>
  <c r="C35" i="1"/>
  <c r="I34" i="1"/>
  <c r="E32" i="1"/>
  <c r="C32" i="1"/>
  <c r="C31" i="1"/>
  <c r="C30" i="1"/>
</calcChain>
</file>

<file path=xl/sharedStrings.xml><?xml version="1.0" encoding="utf-8"?>
<sst xmlns="http://schemas.openxmlformats.org/spreadsheetml/2006/main" count="445" uniqueCount="181">
  <si>
    <t>СВОДКА ЗАТРАТ</t>
  </si>
  <si>
    <t>P_0210</t>
  </si>
  <si>
    <t>(идентификатор инвестиционного проекта)</t>
  </si>
  <si>
    <t>Реконструкция ВЛ-0,4 кВ от КТП БГЛ 606 10/0,4/160кВА (протяженностью 2,1км) с заменой КТП 10/0,4кВ 160 кВА, установка приборов учета 118 т.у.Большеглушицкий район Самарская область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</si>
  <si>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</si>
  <si>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</si>
  <si>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</si>
  <si>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</si>
  <si>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</si>
  <si>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</si>
  <si>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</si>
  <si>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</si>
  <si>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</si>
  <si>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</si>
  <si>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</si>
  <si>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</si>
  <si>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</si>
  <si>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</si>
  <si>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</si>
  <si>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</si>
  <si>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</si>
  <si>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</si>
  <si>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</si>
  <si>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</si>
  <si>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</si>
  <si>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</si>
  <si>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</si>
  <si>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</si>
  <si>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</si>
  <si>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</si>
  <si>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</si>
  <si>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</si>
  <si>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</si>
  <si>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</si>
  <si>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</si>
  <si>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</si>
  <si>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</si>
  <si>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</si>
  <si>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</si>
  <si>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</si>
  <si>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ОСР-553-02-01</t>
  </si>
  <si>
    <t>Реконструкция ВЛ одноцепная</t>
  </si>
  <si>
    <t>ОСР-556-02-01</t>
  </si>
  <si>
    <t>"Реконструкция КТП КЯР 418/160 кВА с заменой КТП" Красноярский район Самарская область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</si>
  <si>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</si>
  <si>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</si>
  <si>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</si>
  <si>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</si>
  <si>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</si>
  <si>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</si>
  <si>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</si>
  <si>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</si>
  <si>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</si>
  <si>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</si>
  <si>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</si>
  <si>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</si>
  <si>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</si>
  <si>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</si>
  <si>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</si>
  <si>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</si>
  <si>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2%</t>
  </si>
  <si>
    <t>Затраты на строительство титульных ВЗиС,исп.приопределен. сметной стоимости строит. ОКС 2,5%х0,8=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</si>
  <si>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</si>
  <si>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</si>
  <si>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</si>
  <si>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</si>
  <si>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ОС-553-09-01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</si>
  <si>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</si>
  <si>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</si>
  <si>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</si>
  <si>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</si>
  <si>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спецтехники:</t>
  </si>
  <si>
    <t>Командировочные расходы:</t>
  </si>
  <si>
    <t>ОСР-556-09-01</t>
  </si>
  <si>
    <t>Перебазировка спецтехники</t>
  </si>
  <si>
    <t>Командировочные расходы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</si>
  <si>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</si>
  <si>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</si>
  <si>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</si>
  <si>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</si>
  <si>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</si>
  <si>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</si>
  <si>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ОСР-553-12-01</t>
  </si>
  <si>
    <t>Проектно изыскательские работы</t>
  </si>
  <si>
    <t>ОСР-556-12-01</t>
  </si>
  <si>
    <t>Проектные работы и изыскательские работы</t>
  </si>
  <si>
    <t>Сметв № 1</t>
  </si>
  <si>
    <t>Проектные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</si>
  <si>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</si>
  <si>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</si>
  <si>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</si>
  <si>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</si>
  <si>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</si>
  <si>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</si>
  <si>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</si>
  <si>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</si>
  <si>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</si>
  <si>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</si>
  <si>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</si>
  <si>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</si>
  <si>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</si>
  <si>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</si>
  <si>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553-02-01</t>
  </si>
  <si>
    <t>Наименование сметы</t>
  </si>
  <si>
    <t>"Реконструкция КТП СОК 355/100 кВА с заменой КТП" Красноярский район Самарская область</t>
  </si>
  <si>
    <t>Наименование локальных сметных расчетов (смет), затрат</t>
  </si>
  <si>
    <t>ЛС-553-01</t>
  </si>
  <si>
    <t>Итого</t>
  </si>
  <si>
    <t>ОБЪЕКТНЫЙ СМЕТНЫЙ РАСЧЕТ № ОСР 553-09-01</t>
  </si>
  <si>
    <t>ЛС-553-09-01</t>
  </si>
  <si>
    <t>ПНР ВЛ3-6 кВ</t>
  </si>
  <si>
    <t>ОБЪЕКТНЫЙ СМЕТНЫЙ РАСЧЕТ № ОСР 553-12-01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</si>
  <si>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</si>
  <si>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</si>
  <si>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556-02-01</t>
  </si>
  <si>
    <t>ЛС-556-1</t>
  </si>
  <si>
    <t>Замена КТП КЯР 418/160 кВА</t>
  </si>
  <si>
    <t>ОБЪЕКТНЫЙ СМЕТНЫЙ РАСЧЕТ № ОСР 556-09-01</t>
  </si>
  <si>
    <t>Реконструкция КТП КЯР 418/160 кВА с заменой КТП Красноярский район Самарская область</t>
  </si>
  <si>
    <t>ЛС-556-09</t>
  </si>
  <si>
    <t>ПНР</t>
  </si>
  <si>
    <t>ОБЪЕКТНЫЙ СМЕТНЫЙ РАСЧЕТ № ОСР 556-12-01</t>
  </si>
  <si>
    <t>ОБЪЕКТНЫЙ СМЕТНЫЙ РАСЧЕТ № ОСР 525-02-01</t>
  </si>
  <si>
    <t>ЛС-525-01</t>
  </si>
  <si>
    <t>ВЛИ-0,4кВ</t>
  </si>
  <si>
    <t>ОБЪЕКТНЫЙ СМЕТНЫЙ РАСЧЕТ № ОСР 525-12-01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</si>
  <si>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</si>
  <si>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</si>
  <si>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</si>
  <si>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</si>
  <si>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</si>
  <si>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</si>
  <si>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</si>
  <si>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</si>
  <si>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556-02-01</t>
  </si>
  <si>
    <t>Строительные работы</t>
  </si>
  <si>
    <t>Монтажные работы</t>
  </si>
  <si>
    <t>Оборудование</t>
  </si>
  <si>
    <t>Прочие</t>
  </si>
  <si>
    <t>Монтаж (реконструкция) КТП (киоск)</t>
  </si>
  <si>
    <t>шт</t>
  </si>
  <si>
    <t>"Реконструкция  КТП КЯР 418/160 кВА с заменой КТП" Красноярский район Самарская область</t>
  </si>
  <si>
    <t>ОСР 556-09-01</t>
  </si>
  <si>
    <t>Ограждение КТП</t>
  </si>
  <si>
    <t>Устройство Ограждения из панелей металлических сетчатых по железобетонным столбам</t>
  </si>
  <si>
    <t>км2</t>
  </si>
  <si>
    <t>ОСР 556-12-01</t>
  </si>
  <si>
    <t>ОСР 12-01</t>
  </si>
  <si>
    <t>км</t>
  </si>
  <si>
    <t>"Реконструкция ВЛ-0,4 кВ от КТП Пер 719/2х630 кВА" Сызранский район Самарская область</t>
  </si>
  <si>
    <t>ОСР 518-12-01</t>
  </si>
  <si>
    <t>Установка нескольких трехфазных приборов учета в существующем шкафу с организацией связи по радиоинтерфейсу 0.4 кВ</t>
  </si>
  <si>
    <t>"Реконструкция КЛ-0,4 кВ от КТП Сок 306/250кВА" Красноярский район Самарская область</t>
  </si>
  <si>
    <t>Реконструкция ВЛ-0,4 кВ от КТП Пер 719/2х630 кВА Сызранский район Самарская область</t>
  </si>
  <si>
    <t>ОСР 107-02-01</t>
  </si>
  <si>
    <t>ОСР 107-07-01</t>
  </si>
  <si>
    <t>ПНР ВЛИ-0,4 кВ</t>
  </si>
  <si>
    <t>Реконструкция КЛ-0,4 кВ от КТП Сок 306/250кВА Красноярский район Самарская область</t>
  </si>
  <si>
    <t>ОСР 518-02-01</t>
  </si>
  <si>
    <t>Коммерческий учет</t>
  </si>
  <si>
    <t>Пусконаладочные работы</t>
  </si>
  <si>
    <t>ОСР 518-09-01</t>
  </si>
  <si>
    <t>ПНР Коммерческий учет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</si>
  <si>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</si>
  <si>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</si>
  <si>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</si>
  <si>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</si>
  <si>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</si>
  <si>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</si>
  <si>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</si>
  <si>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</si>
  <si>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</si>
  <si>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</si>
  <si>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</si>
  <si>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Провод самонесущий изолированный СИП-2 3х95+1х95-0,6/1</t>
  </si>
  <si>
    <t>ФСБЦ-21.2.01.01-0038</t>
  </si>
  <si>
    <t>РЛНД-1-10/630 УХЛ1-Б (гибкая связь) с приводом ПР-10-1 (Разъединитель наружной установки ,3-х полюсной, двухколонковый ,с одним заземляющим ножом Uн=10 кВ с ручным приводом ПРНЗ-10У1 РЛНД-10Б/630 У1)</t>
  </si>
  <si>
    <t>КТП 160 кВА тупиковая, 10/0,4</t>
  </si>
  <si>
    <t>10/0,4</t>
  </si>
  <si>
    <t>КП Исх. №27 от 02.02.2024г "ВЭМ"</t>
  </si>
  <si>
    <t>Светильник ДКУ-50W IP65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</si>
</sst>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5" formatCode="#\ ##0.00"/>
    <numFmt numFmtId="166" formatCode="#\ ##0"/>
    <numFmt numFmtId="167" formatCode="_-* #\ ##0.00000\ _₽_-;\-* #\ ##0.00000\ _₽_-;_-* &quot;-&quot;?????\ _₽_-;_-@_-"/>
    <numFmt numFmtId="168" formatCode="###\ ###\ ###\ ##0.00"/>
    <numFmt numFmtId="169" formatCode="#\ ##0.00000"/>
    <numFmt numFmtId="170" formatCode="_-* #\ ##0.00\ _₽_-;\-* #\ ##0.00\ _₽_-;_-* &quot;-&quot;??\ _₽_-;_-@_-"/>
    <numFmt numFmtId="171" formatCode="_-* #\ ##0.00000\ _₽_-;\-* #\ ##0.00000\ _₽_-;_-* &quot;-&quot;??\ _₽_-;_-@_-"/>
    <numFmt numFmtId="172" formatCode="_-* #\ ##0.0000\ _₽_-;\-* #\ ##0.0000\ _₽_-;_-* &quot;-&quot;??\ _₽_-;_-@_-"/>
    <numFmt numFmtId="173" formatCode="_-* #\ ##0.0_-;\-* #\ ##0.0_-;_-* &quot;-&quot;??_-;_-@_-"/>
    <numFmt numFmtId="174" formatCode="_-* #\ ##0.00\ _₽_-;\-* #\ ##0.00\ _₽_-;_-* &quot;-&quot;?????\ _₽_-;_-@_-"/>
    <numFmt numFmtId="175" formatCode="#\ ##0.000000"/>
    <numFmt numFmtId="176" formatCode="_-* #\ ##0.00000000_-;\-* #\ ##0.00000000_-;_-* &quot;-&quot;??_-;_-@_-"/>
    <numFmt numFmtId="180" formatCode="0.0000"/>
  </numFmts>
  <fonts count="20">
    <font>
      <sz val="11"/>
      <color rgb="FF000000"/>
      <name val="Calibri"/>
      <charset val="134"/>
      <scheme val="minor"/>
    </font>
    <font>
      <sz val="11"/>
      <color rgb="FF000000"/>
      <name val="Times New Roman"/>
      <charset val="134"/>
    </font>
    <font>
      <b/>
      <sz val="11"/>
      <color rgb="FF000000"/>
      <name val="Times New Roman"/>
      <charset val="134"/>
    </font>
    <font>
      <sz val="12"/>
      <color rgb="FF000000"/>
      <name val="Times New Roman"/>
      <charset val="13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134"/>
    </font>
    <font>
      <sz val="11"/>
      <color rgb="FF000000"/>
      <name val="Arial"/>
      <charset val="134"/>
    </font>
    <font>
      <b/>
      <sz val="12"/>
      <color rgb="FF000000"/>
      <name val="Times New Roman"/>
      <charset val="134"/>
    </font>
    <font>
      <i/>
      <sz val="12"/>
      <color rgb="FF000000"/>
      <name val="Times New Roman"/>
      <charset val="134"/>
    </font>
    <font>
      <sz val="16"/>
      <color rgb="FF000000"/>
      <name val="Times New Roman"/>
      <charset val="134"/>
    </font>
    <font>
      <sz val="12"/>
      <color rgb="FF000000"/>
      <name val="Times New Roman"/>
      <charset val="204"/>
    </font>
    <font>
      <sz val="12"/>
      <name val="Times New Roman"/>
      <charset val="204"/>
    </font>
    <font>
      <sz val="12"/>
      <color rgb="FFFF0000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name val="Arial"/>
      <charset val="134"/>
    </font>
    <font>
      <sz val="11"/>
      <color rgb="FF000000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18" fillId="0" borderId="0"/>
    <xf numFmtId="0" fontId="18" fillId="0" borderId="0"/>
  </cellStyleXfs>
  <cellXfs count="105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6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5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68" fontId="11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69" fontId="10" fillId="0" borderId="0" xfId="0" applyNumberFormat="1" applyFont="1" applyAlignment="1">
      <alignment horizontal="left" vertical="center"/>
    </xf>
    <xf numFmtId="0" fontId="14" fillId="0" borderId="1" xfId="3" applyFont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0" fontId="14" fillId="0" borderId="0" xfId="4" applyFont="1" applyAlignment="1">
      <alignment vertical="center"/>
    </xf>
    <xf numFmtId="0" fontId="14" fillId="0" borderId="1" xfId="3" applyFont="1" applyBorder="1" applyAlignment="1">
      <alignment horizontal="left" vertical="center" wrapText="1"/>
    </xf>
    <xf numFmtId="165" fontId="14" fillId="0" borderId="1" xfId="3" applyNumberFormat="1" applyFont="1" applyBorder="1" applyAlignment="1">
      <alignment horizontal="center" vertical="center" wrapText="1"/>
    </xf>
    <xf numFmtId="49" fontId="14" fillId="0" borderId="1" xfId="3" applyNumberFormat="1" applyFont="1" applyBorder="1" applyAlignment="1">
      <alignment horizontal="center" vertical="center" wrapText="1"/>
    </xf>
    <xf numFmtId="170" fontId="14" fillId="0" borderId="1" xfId="3" applyNumberFormat="1" applyFont="1" applyBorder="1" applyAlignment="1">
      <alignment vertical="center" wrapText="1"/>
    </xf>
    <xf numFmtId="170" fontId="15" fillId="0" borderId="0" xfId="4" applyNumberFormat="1" applyFont="1" applyAlignment="1">
      <alignment vertical="center"/>
    </xf>
    <xf numFmtId="0" fontId="14" fillId="2" borderId="0" xfId="4" applyFont="1" applyFill="1" applyAlignment="1">
      <alignment horizontal="center" vertical="center" wrapText="1"/>
    </xf>
    <xf numFmtId="0" fontId="14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4" fillId="0" borderId="1" xfId="1" applyFont="1" applyFill="1" applyBorder="1" applyAlignment="1">
      <alignment vertical="center" wrapText="1"/>
    </xf>
    <xf numFmtId="171" fontId="15" fillId="0" borderId="0" xfId="4" applyNumberFormat="1" applyFont="1" applyAlignment="1">
      <alignment vertical="center"/>
    </xf>
    <xf numFmtId="167" fontId="15" fillId="0" borderId="0" xfId="4" applyNumberFormat="1" applyFont="1" applyAlignment="1">
      <alignment vertical="center"/>
    </xf>
    <xf numFmtId="172" fontId="15" fillId="0" borderId="0" xfId="4" applyNumberFormat="1" applyFont="1" applyAlignment="1">
      <alignment vertical="center"/>
    </xf>
    <xf numFmtId="173" fontId="14" fillId="0" borderId="1" xfId="1" applyNumberFormat="1" applyFont="1" applyFill="1" applyBorder="1" applyAlignment="1">
      <alignment vertical="center" wrapText="1"/>
    </xf>
    <xf numFmtId="174" fontId="17" fillId="0" borderId="0" xfId="4" applyNumberFormat="1" applyFont="1" applyAlignment="1">
      <alignment vertical="center"/>
    </xf>
    <xf numFmtId="10" fontId="15" fillId="0" borderId="0" xfId="2" applyNumberFormat="1" applyFont="1" applyFill="1" applyAlignment="1">
      <alignment vertical="center"/>
    </xf>
    <xf numFmtId="0" fontId="14" fillId="2" borderId="0" xfId="3" applyFont="1" applyFill="1" applyAlignment="1">
      <alignment horizontal="right" vertical="center"/>
    </xf>
    <xf numFmtId="167" fontId="17" fillId="0" borderId="0" xfId="3" applyNumberFormat="1" applyFont="1" applyAlignment="1">
      <alignment horizontal="left" vertical="center"/>
    </xf>
    <xf numFmtId="0" fontId="15" fillId="0" borderId="0" xfId="3" applyFont="1" applyAlignment="1">
      <alignment horizontal="left" vertical="center"/>
    </xf>
    <xf numFmtId="167" fontId="17" fillId="0" borderId="0" xfId="4" applyNumberFormat="1" applyFont="1" applyAlignment="1">
      <alignment vertical="center"/>
    </xf>
    <xf numFmtId="165" fontId="15" fillId="0" borderId="0" xfId="4" applyNumberFormat="1" applyFont="1" applyAlignment="1">
      <alignment vertical="center"/>
    </xf>
    <xf numFmtId="164" fontId="14" fillId="0" borderId="1" xfId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5" fontId="15" fillId="0" borderId="0" xfId="4" applyNumberFormat="1" applyFont="1" applyAlignment="1">
      <alignment vertical="center"/>
    </xf>
    <xf numFmtId="0" fontId="14" fillId="0" borderId="0" xfId="3" applyFont="1" applyAlignment="1">
      <alignment horizontal="left" vertical="center"/>
    </xf>
    <xf numFmtId="174" fontId="15" fillId="0" borderId="0" xfId="4" applyNumberFormat="1" applyFont="1" applyAlignment="1">
      <alignment vertical="center"/>
    </xf>
    <xf numFmtId="2" fontId="14" fillId="2" borderId="0" xfId="4" applyNumberFormat="1" applyFont="1" applyFill="1" applyAlignment="1">
      <alignment horizontal="center" vertical="center"/>
    </xf>
    <xf numFmtId="164" fontId="14" fillId="2" borderId="0" xfId="1" applyFont="1" applyFill="1" applyAlignment="1">
      <alignment horizontal="center" vertical="center"/>
    </xf>
    <xf numFmtId="176" fontId="14" fillId="2" borderId="0" xfId="1" applyNumberFormat="1" applyFont="1" applyFill="1" applyAlignment="1">
      <alignment horizontal="center" vertical="center"/>
    </xf>
    <xf numFmtId="0" fontId="16" fillId="0" borderId="3" xfId="3" applyFont="1" applyBorder="1" applyAlignment="1">
      <alignment horizontal="center" vertical="center" wrapText="1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80" fontId="14" fillId="0" borderId="1" xfId="1" applyNumberFormat="1" applyFont="1" applyFill="1" applyBorder="1" applyAlignment="1">
      <alignment horizontal="left" vertical="center" wrapText="1" indent="17"/>
    </xf>
    <xf numFmtId="180" fontId="16" fillId="0" borderId="1" xfId="1" applyNumberFormat="1" applyFont="1" applyFill="1" applyBorder="1" applyAlignment="1">
      <alignment horizontal="left" vertical="center" wrapText="1" indent="17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opLeftCell="A13" zoomScale="90" zoomScaleNormal="90" workbookViewId="0">
      <selection activeCell="A19" sqref="A19:C19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8.109375" customWidth="1"/>
    <col min="7" max="9" width="13.3320312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4" t="s">
        <v>0</v>
      </c>
      <c r="B12" s="84"/>
      <c r="C12" s="84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5" t="s">
        <v>1</v>
      </c>
      <c r="B16" s="85"/>
      <c r="C16" s="85"/>
    </row>
    <row r="17" spans="1:9" ht="15.75" customHeight="1">
      <c r="A17" s="86" t="s">
        <v>2</v>
      </c>
      <c r="B17" s="86"/>
      <c r="C17" s="86"/>
    </row>
    <row r="18" spans="1:9" ht="15.75" customHeight="1">
      <c r="A18" s="24"/>
      <c r="B18" s="24"/>
      <c r="C18" s="24"/>
    </row>
    <row r="19" spans="1:9" ht="72" customHeight="1">
      <c r="A19" s="87" t="s">
        <v>3</v>
      </c>
      <c r="B19" s="88"/>
      <c r="C19" s="88"/>
    </row>
    <row r="20" spans="1:9" ht="15.75" customHeight="1">
      <c r="A20" s="86" t="s">
        <v>4</v>
      </c>
      <c r="B20" s="86"/>
      <c r="C20" s="86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1" t="s">
        <v>8</v>
      </c>
      <c r="B25" s="82"/>
      <c r="C25" s="83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9</v>
      </c>
      <c r="C26" s="54"/>
      <c r="D26" s="51"/>
      <c r="E26" s="51"/>
      <c r="F26" s="51"/>
      <c r="G26" s="52"/>
      <c r="H26" s="52" t="s">
        <v>10</v>
      </c>
      <c r="I26" s="52"/>
    </row>
    <row r="27" spans="1:9" ht="15.75" customHeight="1">
      <c r="A27" s="55" t="s">
        <v>11</v>
      </c>
      <c r="B27" s="53" t="s">
        <v>12</v>
      </c>
      <c r="C27" s="56">
        <v>0</v>
      </c>
      <c r="D27" s="57"/>
      <c r="E27" s="57"/>
      <c r="F27" s="57"/>
      <c r="G27" s="58" t="s">
        <v>13</v>
      </c>
      <c r="H27" s="58" t="s">
        <v>14</v>
      </c>
      <c r="I27" s="58" t="s">
        <v>15</v>
      </c>
    </row>
    <row r="28" spans="1:9" ht="15.75" customHeight="1">
      <c r="A28" s="55" t="s">
        <v>16</v>
      </c>
      <c r="B28" s="53" t="s">
        <v>17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8"/>
    </row>
    <row r="29" spans="1:9" ht="15.75" customHeight="1">
      <c r="A29" s="55" t="s">
        <v>18</v>
      </c>
      <c r="B29" s="53" t="s">
        <v>19</v>
      </c>
      <c r="C29" s="61">
        <v>0</v>
      </c>
      <c r="D29" s="57"/>
      <c r="E29" s="57"/>
      <c r="F29" s="57"/>
      <c r="G29" s="59">
        <v>2020</v>
      </c>
      <c r="H29" s="60">
        <v>105.561885224957</v>
      </c>
      <c r="I29" s="78"/>
    </row>
    <row r="30" spans="1:9" ht="15.75" customHeight="1">
      <c r="A30" s="50">
        <v>2</v>
      </c>
      <c r="B30" s="53" t="s">
        <v>20</v>
      </c>
      <c r="C30" s="61">
        <f>C27+C28+C29</f>
        <v>0</v>
      </c>
      <c r="D30" s="62"/>
      <c r="E30" s="63"/>
      <c r="F30" s="64"/>
      <c r="G30" s="59">
        <v>2021</v>
      </c>
      <c r="H30" s="60">
        <v>104.9354</v>
      </c>
      <c r="I30" s="78"/>
    </row>
    <row r="31" spans="1:9" ht="15.75" customHeight="1">
      <c r="A31" s="55" t="s">
        <v>21</v>
      </c>
      <c r="B31" s="53" t="s">
        <v>22</v>
      </c>
      <c r="C31" s="61">
        <f>C30-ROUND(C30/1.2,5)</f>
        <v>0</v>
      </c>
      <c r="D31" s="57"/>
      <c r="E31" s="63"/>
      <c r="F31" s="57"/>
      <c r="G31" s="59">
        <v>2022</v>
      </c>
      <c r="H31" s="60">
        <v>114.63142733059399</v>
      </c>
      <c r="I31" s="79"/>
    </row>
    <row r="32" spans="1:9" ht="15.6">
      <c r="A32" s="50">
        <v>3</v>
      </c>
      <c r="B32" s="53" t="s">
        <v>23</v>
      </c>
      <c r="C32" s="65">
        <f>C30*I34</f>
        <v>0</v>
      </c>
      <c r="D32" s="57"/>
      <c r="E32" s="66">
        <f>D32-C32</f>
        <v>0</v>
      </c>
      <c r="F32" s="67"/>
      <c r="G32" s="68">
        <v>2023</v>
      </c>
      <c r="H32" s="60">
        <v>109.096466260827</v>
      </c>
      <c r="I32" s="79"/>
    </row>
    <row r="33" spans="1:9" ht="15.6">
      <c r="A33" s="81" t="s">
        <v>24</v>
      </c>
      <c r="B33" s="82"/>
      <c r="C33" s="83"/>
      <c r="D33" s="51"/>
      <c r="E33" s="69"/>
      <c r="F33" s="70"/>
      <c r="G33" s="59">
        <v>2024</v>
      </c>
      <c r="H33" s="60">
        <v>109.113503262205</v>
      </c>
      <c r="I33" s="79"/>
    </row>
    <row r="34" spans="1:9" ht="15.6">
      <c r="A34" s="50">
        <v>1</v>
      </c>
      <c r="B34" s="53" t="s">
        <v>9</v>
      </c>
      <c r="C34" s="54"/>
      <c r="D34" s="51"/>
      <c r="E34" s="71"/>
      <c r="F34" s="72"/>
      <c r="G34" s="59">
        <v>2025</v>
      </c>
      <c r="H34" s="60">
        <v>107.81631706396399</v>
      </c>
      <c r="I34" s="80">
        <f>(H34+100)/200</f>
        <v>1.0390815853198201</v>
      </c>
    </row>
    <row r="35" spans="1:9" ht="15.6">
      <c r="A35" s="55" t="s">
        <v>11</v>
      </c>
      <c r="B35" s="53" t="s">
        <v>12</v>
      </c>
      <c r="C35" s="73">
        <f>ССР!D79+ССР!E79</f>
        <v>22304.906453256499</v>
      </c>
      <c r="D35" s="57"/>
      <c r="E35" s="71"/>
      <c r="F35" s="57"/>
      <c r="G35" s="59">
        <v>2026</v>
      </c>
      <c r="H35" s="60">
        <v>105.262896868962</v>
      </c>
      <c r="I35" s="80">
        <f>(H35+100)/200*H34/100</f>
        <v>1.1065344785145901</v>
      </c>
    </row>
    <row r="36" spans="1:9" ht="15.6">
      <c r="A36" s="55" t="s">
        <v>16</v>
      </c>
      <c r="B36" s="53" t="s">
        <v>17</v>
      </c>
      <c r="C36" s="73">
        <f>ССР!F79</f>
        <v>3312.8873389223399</v>
      </c>
      <c r="D36" s="57"/>
      <c r="E36" s="71"/>
      <c r="F36" s="57"/>
      <c r="G36" s="59">
        <v>2027</v>
      </c>
      <c r="H36" s="60">
        <v>104.420897989339</v>
      </c>
      <c r="I36" s="80">
        <f>(H36+100)/200*H35/100*H34/100</f>
        <v>1.1599922999352299</v>
      </c>
    </row>
    <row r="37" spans="1:9" ht="15.6">
      <c r="A37" s="55" t="s">
        <v>18</v>
      </c>
      <c r="B37" s="53" t="s">
        <v>19</v>
      </c>
      <c r="C37" s="73">
        <f>(ССР!G75)*1.2</f>
        <v>2959.1371719152799</v>
      </c>
      <c r="D37" s="57"/>
      <c r="E37" s="71"/>
      <c r="F37" s="57"/>
      <c r="G37" s="59">
        <v>2028</v>
      </c>
      <c r="H37" s="60">
        <v>104.420897989339</v>
      </c>
      <c r="I37" s="80">
        <f>(H37+100)/200*H36/100*H35/100*H34/100</f>
        <v>1.2112743761995599</v>
      </c>
    </row>
    <row r="38" spans="1:9" ht="15.6">
      <c r="A38" s="50">
        <v>2</v>
      </c>
      <c r="B38" s="53" t="s">
        <v>20</v>
      </c>
      <c r="C38" s="73">
        <f>C35+C36+C37</f>
        <v>28576.930964094099</v>
      </c>
      <c r="D38" s="62"/>
      <c r="E38" s="66"/>
      <c r="F38" s="67"/>
      <c r="G38" s="59">
        <v>2029</v>
      </c>
      <c r="H38" s="60">
        <v>104.420897989339</v>
      </c>
      <c r="I38" s="80">
        <f>(H38+100)/200*H37/100*H36/100*H35/100*H34/100</f>
        <v>1.26482358074235</v>
      </c>
    </row>
    <row r="39" spans="1:9" ht="15.6">
      <c r="A39" s="55" t="s">
        <v>21</v>
      </c>
      <c r="B39" s="53" t="s">
        <v>22</v>
      </c>
      <c r="C39" s="61">
        <f>C38-ROUND(C38/1.2,5)</f>
        <v>4762.8218240940996</v>
      </c>
      <c r="D39" s="57"/>
      <c r="E39" s="71"/>
      <c r="F39" s="57"/>
      <c r="G39" s="51"/>
      <c r="H39" s="51"/>
      <c r="I39" s="51"/>
    </row>
    <row r="40" spans="1:9" ht="15.6">
      <c r="A40" s="50">
        <v>3</v>
      </c>
      <c r="B40" s="53" t="s">
        <v>23</v>
      </c>
      <c r="C40" s="103">
        <f>ROUND(C38*I35,5)</f>
        <v>31621.359400000001</v>
      </c>
      <c r="D40" s="57"/>
      <c r="E40" s="66">
        <f>D40-C40</f>
        <v>-31621.359400000001</v>
      </c>
      <c r="F40" s="67"/>
      <c r="G40" s="51"/>
      <c r="H40" s="51"/>
      <c r="I40" s="51"/>
    </row>
    <row r="41" spans="1:9" ht="15.6">
      <c r="A41" s="50"/>
      <c r="B41" s="53"/>
      <c r="C41" s="103"/>
      <c r="D41" s="57"/>
      <c r="E41" s="74"/>
      <c r="F41" s="57"/>
      <c r="G41" s="51"/>
      <c r="H41" s="51"/>
      <c r="I41" s="51"/>
    </row>
    <row r="42" spans="1:9" ht="15.6">
      <c r="A42" s="50"/>
      <c r="B42" s="53" t="s">
        <v>25</v>
      </c>
      <c r="C42" s="104">
        <f>C40+C32</f>
        <v>31621.359400000001</v>
      </c>
      <c r="D42" s="57"/>
      <c r="E42" s="66">
        <f>D42-C42</f>
        <v>-31621.359400000001</v>
      </c>
      <c r="F42" s="67"/>
      <c r="G42" s="51"/>
      <c r="H42" s="51"/>
      <c r="I42" s="75"/>
    </row>
    <row r="43" spans="1:9" ht="15.6">
      <c r="A43" s="52"/>
      <c r="B43" s="52"/>
      <c r="C43" s="52"/>
      <c r="D43" s="75"/>
      <c r="E43" s="51"/>
      <c r="F43" s="72"/>
      <c r="G43" s="51"/>
      <c r="H43" s="51"/>
      <c r="I43" s="51"/>
    </row>
    <row r="44" spans="1:9" ht="15.6">
      <c r="A44" s="76" t="s">
        <v>26</v>
      </c>
      <c r="B44" s="52"/>
      <c r="C44" s="52"/>
      <c r="D44" s="51"/>
      <c r="E44" s="77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>
      <selection activeCell="C7" sqref="C7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100</v>
      </c>
    </row>
    <row r="2" spans="1:14" ht="45.75" customHeight="1">
      <c r="A2" s="24"/>
      <c r="B2" s="24" t="s">
        <v>101</v>
      </c>
      <c r="C2" s="88" t="s">
        <v>3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103</v>
      </c>
      <c r="C7" s="28" t="s">
        <v>87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29</v>
      </c>
      <c r="C10" s="92" t="s">
        <v>105</v>
      </c>
      <c r="D10" s="89" t="s">
        <v>31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113</v>
      </c>
      <c r="C13" s="3" t="s">
        <v>87</v>
      </c>
      <c r="D13" s="32">
        <v>0</v>
      </c>
      <c r="E13" s="32">
        <v>0</v>
      </c>
      <c r="F13" s="32">
        <v>0</v>
      </c>
      <c r="G13" s="32">
        <v>1823.4749999999999</v>
      </c>
      <c r="H13" s="32">
        <v>1823.4749999999999</v>
      </c>
      <c r="J13" s="20"/>
    </row>
    <row r="14" spans="1:14">
      <c r="A14" s="2"/>
      <c r="B14" s="33"/>
      <c r="C14" s="33" t="s">
        <v>107</v>
      </c>
      <c r="D14" s="32">
        <v>0</v>
      </c>
      <c r="E14" s="32">
        <v>0</v>
      </c>
      <c r="F14" s="32">
        <v>0</v>
      </c>
      <c r="G14" s="32">
        <v>1823.4749999999999</v>
      </c>
      <c r="H14" s="32">
        <v>1823.4749999999999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107"/>
  <sheetViews>
    <sheetView tabSelected="1" topLeftCell="A79" zoomScale="70" zoomScaleNormal="70" workbookViewId="0">
      <selection sqref="A1:XFD1048576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126</v>
      </c>
      <c r="B1" s="10" t="s">
        <v>127</v>
      </c>
      <c r="C1" s="10" t="s">
        <v>128</v>
      </c>
      <c r="D1" s="10" t="s">
        <v>129</v>
      </c>
      <c r="E1" s="10" t="s">
        <v>130</v>
      </c>
      <c r="F1" s="10" t="s">
        <v>131</v>
      </c>
      <c r="G1" s="10" t="s">
        <v>132</v>
      </c>
      <c r="H1" s="10" t="s">
        <v>133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101" t="s">
        <v>43</v>
      </c>
      <c r="B3" s="97"/>
      <c r="C3" s="11"/>
      <c r="D3" s="12">
        <v>2912.319</v>
      </c>
      <c r="E3" s="13"/>
      <c r="F3" s="13"/>
      <c r="G3" s="13"/>
      <c r="H3" s="14"/>
    </row>
    <row r="4" spans="1:8">
      <c r="A4" s="95" t="s">
        <v>134</v>
      </c>
      <c r="B4" s="15" t="s">
        <v>135</v>
      </c>
      <c r="C4" s="11"/>
      <c r="D4" s="12">
        <v>440.38900000000001</v>
      </c>
      <c r="E4" s="13"/>
      <c r="F4" s="13"/>
      <c r="G4" s="13"/>
      <c r="H4" s="14"/>
    </row>
    <row r="5" spans="1:8">
      <c r="A5" s="95"/>
      <c r="B5" s="15" t="s">
        <v>136</v>
      </c>
      <c r="C5" s="10"/>
      <c r="D5" s="12">
        <v>15.47</v>
      </c>
      <c r="E5" s="13"/>
      <c r="F5" s="13"/>
      <c r="G5" s="13"/>
      <c r="H5" s="16"/>
    </row>
    <row r="6" spans="1:8">
      <c r="A6" s="93"/>
      <c r="B6" s="15" t="s">
        <v>137</v>
      </c>
      <c r="C6" s="10"/>
      <c r="D6" s="12">
        <v>2456.46</v>
      </c>
      <c r="E6" s="13"/>
      <c r="F6" s="13"/>
      <c r="G6" s="13"/>
      <c r="H6" s="16"/>
    </row>
    <row r="7" spans="1:8">
      <c r="A7" s="93"/>
      <c r="B7" s="15" t="s">
        <v>138</v>
      </c>
      <c r="C7" s="10"/>
      <c r="D7" s="12">
        <v>0</v>
      </c>
      <c r="E7" s="13"/>
      <c r="F7" s="13"/>
      <c r="G7" s="13"/>
      <c r="H7" s="16"/>
    </row>
    <row r="8" spans="1:8">
      <c r="A8" s="98" t="s">
        <v>116</v>
      </c>
      <c r="B8" s="99"/>
      <c r="C8" s="95" t="s">
        <v>139</v>
      </c>
      <c r="D8" s="17">
        <v>2912.319</v>
      </c>
      <c r="E8" s="13">
        <v>1</v>
      </c>
      <c r="F8" s="13" t="s">
        <v>140</v>
      </c>
      <c r="G8" s="17">
        <v>2912.319</v>
      </c>
      <c r="H8" s="16"/>
    </row>
    <row r="9" spans="1:8">
      <c r="A9" s="94">
        <v>1</v>
      </c>
      <c r="B9" s="15" t="s">
        <v>135</v>
      </c>
      <c r="C9" s="95"/>
      <c r="D9" s="17">
        <v>440.38900000000001</v>
      </c>
      <c r="E9" s="13"/>
      <c r="F9" s="13"/>
      <c r="G9" s="13"/>
      <c r="H9" s="93" t="s">
        <v>141</v>
      </c>
    </row>
    <row r="10" spans="1:8">
      <c r="A10" s="95"/>
      <c r="B10" s="15" t="s">
        <v>136</v>
      </c>
      <c r="C10" s="95"/>
      <c r="D10" s="17">
        <v>15.47</v>
      </c>
      <c r="E10" s="13"/>
      <c r="F10" s="13"/>
      <c r="G10" s="13"/>
      <c r="H10" s="93"/>
    </row>
    <row r="11" spans="1:8">
      <c r="A11" s="95"/>
      <c r="B11" s="15" t="s">
        <v>137</v>
      </c>
      <c r="C11" s="95"/>
      <c r="D11" s="17">
        <v>2456.46</v>
      </c>
      <c r="E11" s="13"/>
      <c r="F11" s="13"/>
      <c r="G11" s="13"/>
      <c r="H11" s="93"/>
    </row>
    <row r="12" spans="1:8">
      <c r="A12" s="95"/>
      <c r="B12" s="15" t="s">
        <v>138</v>
      </c>
      <c r="C12" s="95"/>
      <c r="D12" s="17">
        <v>0</v>
      </c>
      <c r="E12" s="13"/>
      <c r="F12" s="13"/>
      <c r="G12" s="13"/>
      <c r="H12" s="93"/>
    </row>
    <row r="13" spans="1:8" ht="24.6">
      <c r="A13" s="96" t="s">
        <v>118</v>
      </c>
      <c r="B13" s="97"/>
      <c r="C13" s="10"/>
      <c r="D13" s="12">
        <v>144.90543478261</v>
      </c>
      <c r="E13" s="13"/>
      <c r="F13" s="13"/>
      <c r="G13" s="13"/>
      <c r="H13" s="16"/>
    </row>
    <row r="14" spans="1:8">
      <c r="A14" s="95" t="s">
        <v>142</v>
      </c>
      <c r="B14" s="15" t="s">
        <v>135</v>
      </c>
      <c r="C14" s="10"/>
      <c r="D14" s="12">
        <v>0</v>
      </c>
      <c r="E14" s="13"/>
      <c r="F14" s="13"/>
      <c r="G14" s="13"/>
      <c r="H14" s="16"/>
    </row>
    <row r="15" spans="1:8">
      <c r="A15" s="95"/>
      <c r="B15" s="15" t="s">
        <v>136</v>
      </c>
      <c r="C15" s="10"/>
      <c r="D15" s="12">
        <v>0</v>
      </c>
      <c r="E15" s="13"/>
      <c r="F15" s="13"/>
      <c r="G15" s="13"/>
      <c r="H15" s="16"/>
    </row>
    <row r="16" spans="1:8">
      <c r="A16" s="95"/>
      <c r="B16" s="15" t="s">
        <v>137</v>
      </c>
      <c r="C16" s="10"/>
      <c r="D16" s="12">
        <v>0</v>
      </c>
      <c r="E16" s="13"/>
      <c r="F16" s="13"/>
      <c r="G16" s="13"/>
      <c r="H16" s="16"/>
    </row>
    <row r="17" spans="1:8">
      <c r="A17" s="95"/>
      <c r="B17" s="15" t="s">
        <v>138</v>
      </c>
      <c r="C17" s="10"/>
      <c r="D17" s="12">
        <v>74.099999999999994</v>
      </c>
      <c r="E17" s="13"/>
      <c r="F17" s="13"/>
      <c r="G17" s="13"/>
      <c r="H17" s="16"/>
    </row>
    <row r="18" spans="1:8">
      <c r="A18" s="98" t="s">
        <v>120</v>
      </c>
      <c r="B18" s="99"/>
      <c r="C18" s="95" t="s">
        <v>139</v>
      </c>
      <c r="D18" s="17">
        <v>74.099999999999994</v>
      </c>
      <c r="E18" s="13">
        <v>1</v>
      </c>
      <c r="F18" s="13" t="s">
        <v>140</v>
      </c>
      <c r="G18" s="17">
        <v>74.099999999999994</v>
      </c>
      <c r="H18" s="16"/>
    </row>
    <row r="19" spans="1:8">
      <c r="A19" s="94">
        <v>1</v>
      </c>
      <c r="B19" s="15" t="s">
        <v>135</v>
      </c>
      <c r="C19" s="95"/>
      <c r="D19" s="17">
        <v>0</v>
      </c>
      <c r="E19" s="13"/>
      <c r="F19" s="13"/>
      <c r="G19" s="13"/>
      <c r="H19" s="93" t="s">
        <v>141</v>
      </c>
    </row>
    <row r="20" spans="1:8">
      <c r="A20" s="95"/>
      <c r="B20" s="15" t="s">
        <v>136</v>
      </c>
      <c r="C20" s="95"/>
      <c r="D20" s="17">
        <v>0</v>
      </c>
      <c r="E20" s="13"/>
      <c r="F20" s="13"/>
      <c r="G20" s="13"/>
      <c r="H20" s="93"/>
    </row>
    <row r="21" spans="1:8">
      <c r="A21" s="95"/>
      <c r="B21" s="15" t="s">
        <v>137</v>
      </c>
      <c r="C21" s="95"/>
      <c r="D21" s="17">
        <v>0</v>
      </c>
      <c r="E21" s="13"/>
      <c r="F21" s="13"/>
      <c r="G21" s="13"/>
      <c r="H21" s="93"/>
    </row>
    <row r="22" spans="1:8">
      <c r="A22" s="95"/>
      <c r="B22" s="15" t="s">
        <v>138</v>
      </c>
      <c r="C22" s="95"/>
      <c r="D22" s="17">
        <v>74.099999999999994</v>
      </c>
      <c r="E22" s="13"/>
      <c r="F22" s="13"/>
      <c r="G22" s="13"/>
      <c r="H22" s="93"/>
    </row>
    <row r="23" spans="1:8">
      <c r="A23" s="95" t="s">
        <v>134</v>
      </c>
      <c r="B23" s="15" t="s">
        <v>135</v>
      </c>
      <c r="C23" s="10"/>
      <c r="D23" s="12">
        <v>70.805434782608998</v>
      </c>
      <c r="E23" s="13"/>
      <c r="F23" s="13"/>
      <c r="G23" s="13"/>
      <c r="H23" s="16"/>
    </row>
    <row r="24" spans="1:8">
      <c r="A24" s="95"/>
      <c r="B24" s="15" t="s">
        <v>136</v>
      </c>
      <c r="C24" s="10"/>
      <c r="D24" s="12">
        <v>0</v>
      </c>
      <c r="E24" s="13"/>
      <c r="F24" s="13"/>
      <c r="G24" s="13"/>
      <c r="H24" s="16"/>
    </row>
    <row r="25" spans="1:8">
      <c r="A25" s="95"/>
      <c r="B25" s="15" t="s">
        <v>137</v>
      </c>
      <c r="C25" s="10"/>
      <c r="D25" s="12">
        <v>0</v>
      </c>
      <c r="E25" s="13"/>
      <c r="F25" s="13"/>
      <c r="G25" s="13"/>
      <c r="H25" s="16"/>
    </row>
    <row r="26" spans="1:8">
      <c r="A26" s="95"/>
      <c r="B26" s="15" t="s">
        <v>138</v>
      </c>
      <c r="C26" s="10"/>
      <c r="D26" s="12">
        <v>74.099999999999994</v>
      </c>
      <c r="E26" s="13"/>
      <c r="F26" s="13"/>
      <c r="G26" s="13"/>
      <c r="H26" s="16"/>
    </row>
    <row r="27" spans="1:8">
      <c r="A27" s="98" t="s">
        <v>143</v>
      </c>
      <c r="B27" s="99"/>
      <c r="C27" s="95" t="s">
        <v>144</v>
      </c>
      <c r="D27" s="17">
        <v>70.805434782608998</v>
      </c>
      <c r="E27" s="13">
        <v>4.5000000000000003E-5</v>
      </c>
      <c r="F27" s="13" t="s">
        <v>145</v>
      </c>
      <c r="G27" s="17">
        <v>1573454.1062802</v>
      </c>
      <c r="H27" s="16"/>
    </row>
    <row r="28" spans="1:8">
      <c r="A28" s="94">
        <v>1</v>
      </c>
      <c r="B28" s="15" t="s">
        <v>135</v>
      </c>
      <c r="C28" s="95"/>
      <c r="D28" s="17">
        <v>70.805434782608998</v>
      </c>
      <c r="E28" s="13"/>
      <c r="F28" s="13"/>
      <c r="G28" s="13"/>
      <c r="H28" s="93" t="s">
        <v>141</v>
      </c>
    </row>
    <row r="29" spans="1:8">
      <c r="A29" s="95"/>
      <c r="B29" s="15" t="s">
        <v>136</v>
      </c>
      <c r="C29" s="95"/>
      <c r="D29" s="17">
        <v>0</v>
      </c>
      <c r="E29" s="13"/>
      <c r="F29" s="13"/>
      <c r="G29" s="13"/>
      <c r="H29" s="93"/>
    </row>
    <row r="30" spans="1:8">
      <c r="A30" s="95"/>
      <c r="B30" s="15" t="s">
        <v>137</v>
      </c>
      <c r="C30" s="95"/>
      <c r="D30" s="17">
        <v>0</v>
      </c>
      <c r="E30" s="13"/>
      <c r="F30" s="13"/>
      <c r="G30" s="13"/>
      <c r="H30" s="93"/>
    </row>
    <row r="31" spans="1:8">
      <c r="A31" s="95"/>
      <c r="B31" s="15" t="s">
        <v>138</v>
      </c>
      <c r="C31" s="95"/>
      <c r="D31" s="17">
        <v>0</v>
      </c>
      <c r="E31" s="13"/>
      <c r="F31" s="13"/>
      <c r="G31" s="13"/>
      <c r="H31" s="93"/>
    </row>
    <row r="32" spans="1:8" ht="24.6">
      <c r="A32" s="96" t="s">
        <v>112</v>
      </c>
      <c r="B32" s="97"/>
      <c r="C32" s="10"/>
      <c r="D32" s="12">
        <v>326127.83639433997</v>
      </c>
      <c r="E32" s="13"/>
      <c r="F32" s="13"/>
      <c r="G32" s="13"/>
      <c r="H32" s="16"/>
    </row>
    <row r="33" spans="1:8">
      <c r="A33" s="95" t="s">
        <v>146</v>
      </c>
      <c r="B33" s="15" t="s">
        <v>135</v>
      </c>
      <c r="C33" s="10"/>
      <c r="D33" s="12">
        <v>0</v>
      </c>
      <c r="E33" s="13"/>
      <c r="F33" s="13"/>
      <c r="G33" s="13"/>
      <c r="H33" s="16"/>
    </row>
    <row r="34" spans="1:8">
      <c r="A34" s="95"/>
      <c r="B34" s="15" t="s">
        <v>136</v>
      </c>
      <c r="C34" s="10"/>
      <c r="D34" s="12">
        <v>0</v>
      </c>
      <c r="E34" s="13"/>
      <c r="F34" s="13"/>
      <c r="G34" s="13"/>
      <c r="H34" s="16"/>
    </row>
    <row r="35" spans="1:8">
      <c r="A35" s="95"/>
      <c r="B35" s="15" t="s">
        <v>137</v>
      </c>
      <c r="C35" s="10"/>
      <c r="D35" s="12">
        <v>0</v>
      </c>
      <c r="E35" s="13"/>
      <c r="F35" s="13"/>
      <c r="G35" s="13"/>
      <c r="H35" s="16"/>
    </row>
    <row r="36" spans="1:8">
      <c r="A36" s="95"/>
      <c r="B36" s="15" t="s">
        <v>138</v>
      </c>
      <c r="C36" s="10"/>
      <c r="D36" s="12">
        <v>325433.9066087</v>
      </c>
      <c r="E36" s="13"/>
      <c r="F36" s="13"/>
      <c r="G36" s="13"/>
      <c r="H36" s="16"/>
    </row>
    <row r="37" spans="1:8">
      <c r="A37" s="98" t="s">
        <v>112</v>
      </c>
      <c r="B37" s="99"/>
      <c r="C37" s="95" t="s">
        <v>139</v>
      </c>
      <c r="D37" s="17">
        <v>299.12400000000002</v>
      </c>
      <c r="E37" s="13">
        <v>1</v>
      </c>
      <c r="F37" s="13" t="s">
        <v>140</v>
      </c>
      <c r="G37" s="17">
        <v>299.12400000000002</v>
      </c>
      <c r="H37" s="16"/>
    </row>
    <row r="38" spans="1:8">
      <c r="A38" s="94">
        <v>1</v>
      </c>
      <c r="B38" s="15" t="s">
        <v>135</v>
      </c>
      <c r="C38" s="95"/>
      <c r="D38" s="17">
        <v>0</v>
      </c>
      <c r="E38" s="13"/>
      <c r="F38" s="13"/>
      <c r="G38" s="13"/>
      <c r="H38" s="93" t="s">
        <v>141</v>
      </c>
    </row>
    <row r="39" spans="1:8">
      <c r="A39" s="95"/>
      <c r="B39" s="15" t="s">
        <v>136</v>
      </c>
      <c r="C39" s="95"/>
      <c r="D39" s="17">
        <v>0</v>
      </c>
      <c r="E39" s="13"/>
      <c r="F39" s="13"/>
      <c r="G39" s="13"/>
      <c r="H39" s="93"/>
    </row>
    <row r="40" spans="1:8">
      <c r="A40" s="95"/>
      <c r="B40" s="15" t="s">
        <v>137</v>
      </c>
      <c r="C40" s="95"/>
      <c r="D40" s="17">
        <v>0</v>
      </c>
      <c r="E40" s="13"/>
      <c r="F40" s="13"/>
      <c r="G40" s="13"/>
      <c r="H40" s="93"/>
    </row>
    <row r="41" spans="1:8">
      <c r="A41" s="95"/>
      <c r="B41" s="15" t="s">
        <v>138</v>
      </c>
      <c r="C41" s="95"/>
      <c r="D41" s="17">
        <v>299.12400000000002</v>
      </c>
      <c r="E41" s="13"/>
      <c r="F41" s="13"/>
      <c r="G41" s="13"/>
      <c r="H41" s="93"/>
    </row>
    <row r="42" spans="1:8">
      <c r="A42" s="98" t="s">
        <v>112</v>
      </c>
      <c r="B42" s="99"/>
      <c r="C42" s="95" t="s">
        <v>144</v>
      </c>
      <c r="D42" s="17">
        <v>325134.78260869998</v>
      </c>
      <c r="E42" s="13">
        <v>4.5000000000000003E-5</v>
      </c>
      <c r="F42" s="13" t="s">
        <v>145</v>
      </c>
      <c r="G42" s="17">
        <v>7225217391.3043003</v>
      </c>
      <c r="H42" s="16"/>
    </row>
    <row r="43" spans="1:8">
      <c r="A43" s="94">
        <v>2</v>
      </c>
      <c r="B43" s="15" t="s">
        <v>135</v>
      </c>
      <c r="C43" s="95"/>
      <c r="D43" s="17">
        <v>0</v>
      </c>
      <c r="E43" s="13"/>
      <c r="F43" s="13"/>
      <c r="G43" s="13"/>
      <c r="H43" s="93" t="s">
        <v>141</v>
      </c>
    </row>
    <row r="44" spans="1:8">
      <c r="A44" s="95"/>
      <c r="B44" s="15" t="s">
        <v>136</v>
      </c>
      <c r="C44" s="95"/>
      <c r="D44" s="17">
        <v>0</v>
      </c>
      <c r="E44" s="13"/>
      <c r="F44" s="13"/>
      <c r="G44" s="13"/>
      <c r="H44" s="93"/>
    </row>
    <row r="45" spans="1:8">
      <c r="A45" s="95"/>
      <c r="B45" s="15" t="s">
        <v>137</v>
      </c>
      <c r="C45" s="95"/>
      <c r="D45" s="17">
        <v>0</v>
      </c>
      <c r="E45" s="13"/>
      <c r="F45" s="13"/>
      <c r="G45" s="13"/>
      <c r="H45" s="93"/>
    </row>
    <row r="46" spans="1:8">
      <c r="A46" s="95"/>
      <c r="B46" s="15" t="s">
        <v>138</v>
      </c>
      <c r="C46" s="95"/>
      <c r="D46" s="17">
        <v>325134.78260869998</v>
      </c>
      <c r="E46" s="13"/>
      <c r="F46" s="13"/>
      <c r="G46" s="13"/>
      <c r="H46" s="93"/>
    </row>
    <row r="47" spans="1:8">
      <c r="A47" s="95" t="s">
        <v>147</v>
      </c>
      <c r="B47" s="15" t="s">
        <v>135</v>
      </c>
      <c r="C47" s="10"/>
      <c r="D47" s="12">
        <v>0</v>
      </c>
      <c r="E47" s="13"/>
      <c r="F47" s="13"/>
      <c r="G47" s="13"/>
      <c r="H47" s="16"/>
    </row>
    <row r="48" spans="1:8">
      <c r="A48" s="95"/>
      <c r="B48" s="15" t="s">
        <v>136</v>
      </c>
      <c r="C48" s="10"/>
      <c r="D48" s="12">
        <v>0</v>
      </c>
      <c r="E48" s="13"/>
      <c r="F48" s="13"/>
      <c r="G48" s="13"/>
      <c r="H48" s="16"/>
    </row>
    <row r="49" spans="1:8">
      <c r="A49" s="95"/>
      <c r="B49" s="15" t="s">
        <v>137</v>
      </c>
      <c r="C49" s="10"/>
      <c r="D49" s="12">
        <v>0</v>
      </c>
      <c r="E49" s="13"/>
      <c r="F49" s="13"/>
      <c r="G49" s="13"/>
      <c r="H49" s="16"/>
    </row>
    <row r="50" spans="1:8">
      <c r="A50" s="95"/>
      <c r="B50" s="15" t="s">
        <v>138</v>
      </c>
      <c r="C50" s="10"/>
      <c r="D50" s="12">
        <v>325963.01264433999</v>
      </c>
      <c r="E50" s="13"/>
      <c r="F50" s="13"/>
      <c r="G50" s="13"/>
      <c r="H50" s="16"/>
    </row>
    <row r="51" spans="1:8">
      <c r="A51" s="98" t="s">
        <v>112</v>
      </c>
      <c r="B51" s="99"/>
      <c r="C51" s="95" t="s">
        <v>41</v>
      </c>
      <c r="D51" s="17">
        <v>529.10603564844996</v>
      </c>
      <c r="E51" s="13">
        <v>2.1</v>
      </c>
      <c r="F51" s="13" t="s">
        <v>148</v>
      </c>
      <c r="G51" s="17">
        <v>251.95525507068999</v>
      </c>
      <c r="H51" s="16"/>
    </row>
    <row r="52" spans="1:8">
      <c r="A52" s="94">
        <v>1</v>
      </c>
      <c r="B52" s="15" t="s">
        <v>135</v>
      </c>
      <c r="C52" s="95"/>
      <c r="D52" s="17">
        <v>0</v>
      </c>
      <c r="E52" s="13"/>
      <c r="F52" s="13"/>
      <c r="G52" s="13"/>
      <c r="H52" s="93" t="s">
        <v>149</v>
      </c>
    </row>
    <row r="53" spans="1:8">
      <c r="A53" s="95"/>
      <c r="B53" s="15" t="s">
        <v>136</v>
      </c>
      <c r="C53" s="95"/>
      <c r="D53" s="17">
        <v>0</v>
      </c>
      <c r="E53" s="13"/>
      <c r="F53" s="13"/>
      <c r="G53" s="13"/>
      <c r="H53" s="93"/>
    </row>
    <row r="54" spans="1:8">
      <c r="A54" s="95"/>
      <c r="B54" s="15" t="s">
        <v>137</v>
      </c>
      <c r="C54" s="95"/>
      <c r="D54" s="17">
        <v>0</v>
      </c>
      <c r="E54" s="13"/>
      <c r="F54" s="13"/>
      <c r="G54" s="13"/>
      <c r="H54" s="93"/>
    </row>
    <row r="55" spans="1:8">
      <c r="A55" s="95"/>
      <c r="B55" s="15" t="s">
        <v>138</v>
      </c>
      <c r="C55" s="95"/>
      <c r="D55" s="17">
        <v>529.10603564844996</v>
      </c>
      <c r="E55" s="13"/>
      <c r="F55" s="13"/>
      <c r="G55" s="13"/>
      <c r="H55" s="93"/>
    </row>
    <row r="56" spans="1:8">
      <c r="A56" s="95" t="s">
        <v>150</v>
      </c>
      <c r="B56" s="15" t="s">
        <v>135</v>
      </c>
      <c r="C56" s="10"/>
      <c r="D56" s="12">
        <v>0</v>
      </c>
      <c r="E56" s="13"/>
      <c r="F56" s="13"/>
      <c r="G56" s="13"/>
      <c r="H56" s="16"/>
    </row>
    <row r="57" spans="1:8">
      <c r="A57" s="95"/>
      <c r="B57" s="15" t="s">
        <v>136</v>
      </c>
      <c r="C57" s="10"/>
      <c r="D57" s="12">
        <v>0</v>
      </c>
      <c r="E57" s="13"/>
      <c r="F57" s="13"/>
      <c r="G57" s="13"/>
      <c r="H57" s="16"/>
    </row>
    <row r="58" spans="1:8">
      <c r="A58" s="95"/>
      <c r="B58" s="15" t="s">
        <v>137</v>
      </c>
      <c r="C58" s="10"/>
      <c r="D58" s="12">
        <v>0</v>
      </c>
      <c r="E58" s="13"/>
      <c r="F58" s="13"/>
      <c r="G58" s="13"/>
      <c r="H58" s="16"/>
    </row>
    <row r="59" spans="1:8">
      <c r="A59" s="95"/>
      <c r="B59" s="15" t="s">
        <v>138</v>
      </c>
      <c r="C59" s="10"/>
      <c r="D59" s="12">
        <v>326127.83639433997</v>
      </c>
      <c r="E59" s="13"/>
      <c r="F59" s="13"/>
      <c r="G59" s="13"/>
      <c r="H59" s="16"/>
    </row>
    <row r="60" spans="1:8">
      <c r="A60" s="98" t="s">
        <v>112</v>
      </c>
      <c r="B60" s="99"/>
      <c r="C60" s="95" t="s">
        <v>151</v>
      </c>
      <c r="D60" s="17">
        <v>164.82374999999999</v>
      </c>
      <c r="E60" s="13">
        <v>117</v>
      </c>
      <c r="F60" s="13" t="s">
        <v>140</v>
      </c>
      <c r="G60" s="17">
        <v>1.4087499999999999</v>
      </c>
      <c r="H60" s="16"/>
    </row>
    <row r="61" spans="1:8">
      <c r="A61" s="94">
        <v>1</v>
      </c>
      <c r="B61" s="15" t="s">
        <v>135</v>
      </c>
      <c r="C61" s="95"/>
      <c r="D61" s="17">
        <v>0</v>
      </c>
      <c r="E61" s="13"/>
      <c r="F61" s="13"/>
      <c r="G61" s="13"/>
      <c r="H61" s="93" t="s">
        <v>152</v>
      </c>
    </row>
    <row r="62" spans="1:8">
      <c r="A62" s="95"/>
      <c r="B62" s="15" t="s">
        <v>136</v>
      </c>
      <c r="C62" s="95"/>
      <c r="D62" s="17">
        <v>0</v>
      </c>
      <c r="E62" s="13"/>
      <c r="F62" s="13"/>
      <c r="G62" s="13"/>
      <c r="H62" s="93"/>
    </row>
    <row r="63" spans="1:8">
      <c r="A63" s="95"/>
      <c r="B63" s="15" t="s">
        <v>137</v>
      </c>
      <c r="C63" s="95"/>
      <c r="D63" s="17">
        <v>0</v>
      </c>
      <c r="E63" s="13"/>
      <c r="F63" s="13"/>
      <c r="G63" s="13"/>
      <c r="H63" s="93"/>
    </row>
    <row r="64" spans="1:8">
      <c r="A64" s="95"/>
      <c r="B64" s="15" t="s">
        <v>138</v>
      </c>
      <c r="C64" s="95"/>
      <c r="D64" s="17">
        <v>164.82374999999999</v>
      </c>
      <c r="E64" s="13"/>
      <c r="F64" s="13"/>
      <c r="G64" s="13"/>
      <c r="H64" s="93"/>
    </row>
    <row r="65" spans="1:8" ht="24.6">
      <c r="A65" s="96" t="s">
        <v>153</v>
      </c>
      <c r="B65" s="97"/>
      <c r="C65" s="10"/>
      <c r="D65" s="12">
        <v>7592.1470649163002</v>
      </c>
      <c r="E65" s="13"/>
      <c r="F65" s="13"/>
      <c r="G65" s="13"/>
      <c r="H65" s="16"/>
    </row>
    <row r="66" spans="1:8">
      <c r="A66" s="95" t="s">
        <v>154</v>
      </c>
      <c r="B66" s="15" t="s">
        <v>135</v>
      </c>
      <c r="C66" s="10"/>
      <c r="D66" s="12">
        <v>7395.6057361199</v>
      </c>
      <c r="E66" s="13"/>
      <c r="F66" s="13"/>
      <c r="G66" s="13"/>
      <c r="H66" s="16"/>
    </row>
    <row r="67" spans="1:8">
      <c r="A67" s="95"/>
      <c r="B67" s="15" t="s">
        <v>136</v>
      </c>
      <c r="C67" s="10"/>
      <c r="D67" s="12">
        <v>112.51888313550999</v>
      </c>
      <c r="E67" s="13"/>
      <c r="F67" s="13"/>
      <c r="G67" s="13"/>
      <c r="H67" s="16"/>
    </row>
    <row r="68" spans="1:8">
      <c r="A68" s="95"/>
      <c r="B68" s="15" t="s">
        <v>137</v>
      </c>
      <c r="C68" s="10"/>
      <c r="D68" s="12">
        <v>0</v>
      </c>
      <c r="E68" s="13"/>
      <c r="F68" s="13"/>
      <c r="G68" s="13"/>
      <c r="H68" s="16"/>
    </row>
    <row r="69" spans="1:8">
      <c r="A69" s="95"/>
      <c r="B69" s="15" t="s">
        <v>138</v>
      </c>
      <c r="C69" s="10"/>
      <c r="D69" s="12">
        <v>0</v>
      </c>
      <c r="E69" s="13"/>
      <c r="F69" s="13"/>
      <c r="G69" s="13"/>
      <c r="H69" s="16"/>
    </row>
    <row r="70" spans="1:8">
      <c r="A70" s="98" t="s">
        <v>41</v>
      </c>
      <c r="B70" s="99"/>
      <c r="C70" s="95" t="s">
        <v>41</v>
      </c>
      <c r="D70" s="17">
        <v>7508.1246192553999</v>
      </c>
      <c r="E70" s="13">
        <v>2.1</v>
      </c>
      <c r="F70" s="13" t="s">
        <v>148</v>
      </c>
      <c r="G70" s="17">
        <v>3575.2974377406999</v>
      </c>
      <c r="H70" s="16"/>
    </row>
    <row r="71" spans="1:8">
      <c r="A71" s="94">
        <v>1</v>
      </c>
      <c r="B71" s="15" t="s">
        <v>135</v>
      </c>
      <c r="C71" s="95"/>
      <c r="D71" s="17">
        <v>7395.6057361199</v>
      </c>
      <c r="E71" s="13"/>
      <c r="F71" s="13"/>
      <c r="G71" s="13"/>
      <c r="H71" s="93" t="s">
        <v>149</v>
      </c>
    </row>
    <row r="72" spans="1:8">
      <c r="A72" s="95"/>
      <c r="B72" s="15" t="s">
        <v>136</v>
      </c>
      <c r="C72" s="95"/>
      <c r="D72" s="17">
        <v>112.51888313550999</v>
      </c>
      <c r="E72" s="13"/>
      <c r="F72" s="13"/>
      <c r="G72" s="13"/>
      <c r="H72" s="93"/>
    </row>
    <row r="73" spans="1:8">
      <c r="A73" s="95"/>
      <c r="B73" s="15" t="s">
        <v>137</v>
      </c>
      <c r="C73" s="95"/>
      <c r="D73" s="17">
        <v>0</v>
      </c>
      <c r="E73" s="13"/>
      <c r="F73" s="13"/>
      <c r="G73" s="13"/>
      <c r="H73" s="93"/>
    </row>
    <row r="74" spans="1:8">
      <c r="A74" s="95"/>
      <c r="B74" s="15" t="s">
        <v>138</v>
      </c>
      <c r="C74" s="95"/>
      <c r="D74" s="17">
        <v>0</v>
      </c>
      <c r="E74" s="13"/>
      <c r="F74" s="13"/>
      <c r="G74" s="13"/>
      <c r="H74" s="93"/>
    </row>
    <row r="75" spans="1:8">
      <c r="A75" s="95" t="s">
        <v>155</v>
      </c>
      <c r="B75" s="15" t="s">
        <v>135</v>
      </c>
      <c r="C75" s="10"/>
      <c r="D75" s="12">
        <v>7395.6057361199</v>
      </c>
      <c r="E75" s="13"/>
      <c r="F75" s="13"/>
      <c r="G75" s="13"/>
      <c r="H75" s="16"/>
    </row>
    <row r="76" spans="1:8">
      <c r="A76" s="95"/>
      <c r="B76" s="15" t="s">
        <v>136</v>
      </c>
      <c r="C76" s="10"/>
      <c r="D76" s="12">
        <v>112.51888313550999</v>
      </c>
      <c r="E76" s="13"/>
      <c r="F76" s="13"/>
      <c r="G76" s="13"/>
      <c r="H76" s="16"/>
    </row>
    <row r="77" spans="1:8">
      <c r="A77" s="95"/>
      <c r="B77" s="15" t="s">
        <v>137</v>
      </c>
      <c r="C77" s="10"/>
      <c r="D77" s="12">
        <v>0</v>
      </c>
      <c r="E77" s="13"/>
      <c r="F77" s="13"/>
      <c r="G77" s="13"/>
      <c r="H77" s="16"/>
    </row>
    <row r="78" spans="1:8">
      <c r="A78" s="95"/>
      <c r="B78" s="15" t="s">
        <v>138</v>
      </c>
      <c r="C78" s="10"/>
      <c r="D78" s="12">
        <v>84.022445660832005</v>
      </c>
      <c r="E78" s="13"/>
      <c r="F78" s="13"/>
      <c r="G78" s="13"/>
      <c r="H78" s="16"/>
    </row>
    <row r="79" spans="1:8">
      <c r="A79" s="98" t="s">
        <v>156</v>
      </c>
      <c r="B79" s="99"/>
      <c r="C79" s="95" t="s">
        <v>41</v>
      </c>
      <c r="D79" s="17">
        <v>84.022445660832005</v>
      </c>
      <c r="E79" s="13">
        <v>2.1</v>
      </c>
      <c r="F79" s="13" t="s">
        <v>148</v>
      </c>
      <c r="G79" s="17">
        <v>40.01068840992</v>
      </c>
      <c r="H79" s="16"/>
    </row>
    <row r="80" spans="1:8">
      <c r="A80" s="94">
        <v>1</v>
      </c>
      <c r="B80" s="15" t="s">
        <v>135</v>
      </c>
      <c r="C80" s="95"/>
      <c r="D80" s="17">
        <v>0</v>
      </c>
      <c r="E80" s="13"/>
      <c r="F80" s="13"/>
      <c r="G80" s="13"/>
      <c r="H80" s="93" t="s">
        <v>149</v>
      </c>
    </row>
    <row r="81" spans="1:8">
      <c r="A81" s="95"/>
      <c r="B81" s="15" t="s">
        <v>136</v>
      </c>
      <c r="C81" s="95"/>
      <c r="D81" s="17">
        <v>0</v>
      </c>
      <c r="E81" s="13"/>
      <c r="F81" s="13"/>
      <c r="G81" s="13"/>
      <c r="H81" s="93"/>
    </row>
    <row r="82" spans="1:8">
      <c r="A82" s="95"/>
      <c r="B82" s="15" t="s">
        <v>137</v>
      </c>
      <c r="C82" s="95"/>
      <c r="D82" s="17">
        <v>0</v>
      </c>
      <c r="E82" s="13"/>
      <c r="F82" s="13"/>
      <c r="G82" s="13"/>
      <c r="H82" s="93"/>
    </row>
    <row r="83" spans="1:8">
      <c r="A83" s="95"/>
      <c r="B83" s="15" t="s">
        <v>138</v>
      </c>
      <c r="C83" s="95"/>
      <c r="D83" s="17">
        <v>84.022445660832005</v>
      </c>
      <c r="E83" s="13"/>
      <c r="F83" s="13"/>
      <c r="G83" s="13"/>
      <c r="H83" s="93"/>
    </row>
    <row r="84" spans="1:8" ht="24.6">
      <c r="A84" s="96" t="s">
        <v>157</v>
      </c>
      <c r="B84" s="97"/>
      <c r="C84" s="10"/>
      <c r="D84" s="12">
        <v>8001.4837500000003</v>
      </c>
      <c r="E84" s="13"/>
      <c r="F84" s="13"/>
      <c r="G84" s="13"/>
      <c r="H84" s="16"/>
    </row>
    <row r="85" spans="1:8">
      <c r="A85" s="95" t="s">
        <v>158</v>
      </c>
      <c r="B85" s="15" t="s">
        <v>135</v>
      </c>
      <c r="C85" s="10"/>
      <c r="D85" s="12">
        <v>1.0237499999999999</v>
      </c>
      <c r="E85" s="13"/>
      <c r="F85" s="13"/>
      <c r="G85" s="13"/>
      <c r="H85" s="16"/>
    </row>
    <row r="86" spans="1:8">
      <c r="A86" s="95"/>
      <c r="B86" s="15" t="s">
        <v>136</v>
      </c>
      <c r="C86" s="10"/>
      <c r="D86" s="12">
        <v>8000.46</v>
      </c>
      <c r="E86" s="13"/>
      <c r="F86" s="13"/>
      <c r="G86" s="13"/>
      <c r="H86" s="16"/>
    </row>
    <row r="87" spans="1:8">
      <c r="A87" s="95"/>
      <c r="B87" s="15" t="s">
        <v>137</v>
      </c>
      <c r="C87" s="10"/>
      <c r="D87" s="12">
        <v>0</v>
      </c>
      <c r="E87" s="13"/>
      <c r="F87" s="13"/>
      <c r="G87" s="13"/>
      <c r="H87" s="16"/>
    </row>
    <row r="88" spans="1:8">
      <c r="A88" s="95"/>
      <c r="B88" s="15" t="s">
        <v>138</v>
      </c>
      <c r="C88" s="10"/>
      <c r="D88" s="12">
        <v>0</v>
      </c>
      <c r="E88" s="13"/>
      <c r="F88" s="13"/>
      <c r="G88" s="13"/>
      <c r="H88" s="16"/>
    </row>
    <row r="89" spans="1:8">
      <c r="A89" s="98" t="s">
        <v>159</v>
      </c>
      <c r="B89" s="99"/>
      <c r="C89" s="95" t="s">
        <v>151</v>
      </c>
      <c r="D89" s="17">
        <v>8001.4837500000003</v>
      </c>
      <c r="E89" s="13">
        <v>117</v>
      </c>
      <c r="F89" s="13" t="s">
        <v>140</v>
      </c>
      <c r="G89" s="17">
        <v>68.388750000000002</v>
      </c>
      <c r="H89" s="16"/>
    </row>
    <row r="90" spans="1:8">
      <c r="A90" s="94">
        <v>1</v>
      </c>
      <c r="B90" s="15" t="s">
        <v>135</v>
      </c>
      <c r="C90" s="95"/>
      <c r="D90" s="17">
        <v>1.0237499999999999</v>
      </c>
      <c r="E90" s="13"/>
      <c r="F90" s="13"/>
      <c r="G90" s="13"/>
      <c r="H90" s="93" t="s">
        <v>152</v>
      </c>
    </row>
    <row r="91" spans="1:8">
      <c r="A91" s="95"/>
      <c r="B91" s="15" t="s">
        <v>136</v>
      </c>
      <c r="C91" s="95"/>
      <c r="D91" s="17">
        <v>8000.46</v>
      </c>
      <c r="E91" s="13"/>
      <c r="F91" s="13"/>
      <c r="G91" s="13"/>
      <c r="H91" s="93"/>
    </row>
    <row r="92" spans="1:8">
      <c r="A92" s="95"/>
      <c r="B92" s="15" t="s">
        <v>137</v>
      </c>
      <c r="C92" s="95"/>
      <c r="D92" s="17">
        <v>0</v>
      </c>
      <c r="E92" s="13"/>
      <c r="F92" s="13"/>
      <c r="G92" s="13"/>
      <c r="H92" s="93"/>
    </row>
    <row r="93" spans="1:8">
      <c r="A93" s="95"/>
      <c r="B93" s="15" t="s">
        <v>138</v>
      </c>
      <c r="C93" s="95"/>
      <c r="D93" s="17">
        <v>0</v>
      </c>
      <c r="E93" s="13"/>
      <c r="F93" s="13"/>
      <c r="G93" s="13"/>
      <c r="H93" s="93"/>
    </row>
    <row r="94" spans="1:8" ht="24.6">
      <c r="A94" s="96" t="s">
        <v>160</v>
      </c>
      <c r="B94" s="97"/>
      <c r="C94" s="10"/>
      <c r="D94" s="12">
        <v>458.34750000000003</v>
      </c>
      <c r="E94" s="13"/>
      <c r="F94" s="13"/>
      <c r="G94" s="13"/>
      <c r="H94" s="16"/>
    </row>
    <row r="95" spans="1:8">
      <c r="A95" s="95" t="s">
        <v>161</v>
      </c>
      <c r="B95" s="15" t="s">
        <v>135</v>
      </c>
      <c r="C95" s="10"/>
      <c r="D95" s="12">
        <v>0</v>
      </c>
      <c r="E95" s="13"/>
      <c r="F95" s="13"/>
      <c r="G95" s="13"/>
      <c r="H95" s="16"/>
    </row>
    <row r="96" spans="1:8">
      <c r="A96" s="95"/>
      <c r="B96" s="15" t="s">
        <v>136</v>
      </c>
      <c r="C96" s="10"/>
      <c r="D96" s="12">
        <v>0</v>
      </c>
      <c r="E96" s="13"/>
      <c r="F96" s="13"/>
      <c r="G96" s="13"/>
      <c r="H96" s="16"/>
    </row>
    <row r="97" spans="1:8">
      <c r="A97" s="95"/>
      <c r="B97" s="15" t="s">
        <v>137</v>
      </c>
      <c r="C97" s="10"/>
      <c r="D97" s="12">
        <v>0</v>
      </c>
      <c r="E97" s="13"/>
      <c r="F97" s="13"/>
      <c r="G97" s="13"/>
      <c r="H97" s="16"/>
    </row>
    <row r="98" spans="1:8">
      <c r="A98" s="95"/>
      <c r="B98" s="15" t="s">
        <v>138</v>
      </c>
      <c r="C98" s="10"/>
      <c r="D98" s="12">
        <v>458.34750000000003</v>
      </c>
      <c r="E98" s="13"/>
      <c r="F98" s="13"/>
      <c r="G98" s="13"/>
      <c r="H98" s="16"/>
    </row>
    <row r="99" spans="1:8">
      <c r="A99" s="98" t="s">
        <v>162</v>
      </c>
      <c r="B99" s="99"/>
      <c r="C99" s="95" t="s">
        <v>151</v>
      </c>
      <c r="D99" s="17">
        <v>458.34750000000003</v>
      </c>
      <c r="E99" s="13">
        <v>117</v>
      </c>
      <c r="F99" s="13" t="s">
        <v>140</v>
      </c>
      <c r="G99" s="17">
        <v>3.9175</v>
      </c>
      <c r="H99" s="16"/>
    </row>
    <row r="100" spans="1:8">
      <c r="A100" s="94">
        <v>1</v>
      </c>
      <c r="B100" s="15" t="s">
        <v>135</v>
      </c>
      <c r="C100" s="95"/>
      <c r="D100" s="17">
        <v>0</v>
      </c>
      <c r="E100" s="13"/>
      <c r="F100" s="13"/>
      <c r="G100" s="13"/>
      <c r="H100" s="93" t="s">
        <v>152</v>
      </c>
    </row>
    <row r="101" spans="1:8">
      <c r="A101" s="95"/>
      <c r="B101" s="15" t="s">
        <v>136</v>
      </c>
      <c r="C101" s="95"/>
      <c r="D101" s="17">
        <v>0</v>
      </c>
      <c r="E101" s="13"/>
      <c r="F101" s="13"/>
      <c r="G101" s="13"/>
      <c r="H101" s="93"/>
    </row>
    <row r="102" spans="1:8">
      <c r="A102" s="95"/>
      <c r="B102" s="15" t="s">
        <v>137</v>
      </c>
      <c r="C102" s="95"/>
      <c r="D102" s="17">
        <v>0</v>
      </c>
      <c r="E102" s="13"/>
      <c r="F102" s="13"/>
      <c r="G102" s="13"/>
      <c r="H102" s="93"/>
    </row>
    <row r="103" spans="1:8">
      <c r="A103" s="95"/>
      <c r="B103" s="15" t="s">
        <v>138</v>
      </c>
      <c r="C103" s="95"/>
      <c r="D103" s="17">
        <v>458.34750000000003</v>
      </c>
      <c r="E103" s="13"/>
      <c r="F103" s="13"/>
      <c r="G103" s="13"/>
      <c r="H103" s="93"/>
    </row>
    <row r="104" spans="1:8">
      <c r="A104" s="18"/>
      <c r="C104" s="18"/>
      <c r="D104" s="7"/>
      <c r="E104" s="7"/>
      <c r="F104" s="7"/>
      <c r="G104" s="7"/>
      <c r="H104" s="19"/>
    </row>
    <row r="106" spans="1:8">
      <c r="A106" s="100" t="s">
        <v>163</v>
      </c>
      <c r="B106" s="100"/>
      <c r="C106" s="100"/>
      <c r="D106" s="100"/>
      <c r="E106" s="100"/>
      <c r="F106" s="100"/>
      <c r="G106" s="100"/>
      <c r="H106" s="100"/>
    </row>
    <row r="107" spans="1:8">
      <c r="A107" s="100" t="s">
        <v>164</v>
      </c>
      <c r="B107" s="100"/>
      <c r="C107" s="100"/>
      <c r="D107" s="100"/>
      <c r="E107" s="100"/>
      <c r="F107" s="100"/>
      <c r="G107" s="100"/>
      <c r="H107" s="100"/>
    </row>
  </sheetData>
  <mergeCells count="62">
    <mergeCell ref="A3:B3"/>
    <mergeCell ref="A8:B8"/>
    <mergeCell ref="A13:B13"/>
    <mergeCell ref="A18:B18"/>
    <mergeCell ref="A27:B27"/>
    <mergeCell ref="A32:B32"/>
    <mergeCell ref="A37:B37"/>
    <mergeCell ref="A42:B42"/>
    <mergeCell ref="A51:B51"/>
    <mergeCell ref="A60:B60"/>
    <mergeCell ref="A106:H106"/>
    <mergeCell ref="A107:H107"/>
    <mergeCell ref="A4:A7"/>
    <mergeCell ref="A9:A12"/>
    <mergeCell ref="A14:A17"/>
    <mergeCell ref="A19:A22"/>
    <mergeCell ref="A23:A26"/>
    <mergeCell ref="A28:A31"/>
    <mergeCell ref="A33:A36"/>
    <mergeCell ref="A38:A41"/>
    <mergeCell ref="A43:A46"/>
    <mergeCell ref="A47:A50"/>
    <mergeCell ref="A52:A55"/>
    <mergeCell ref="A56:A59"/>
    <mergeCell ref="A65:B65"/>
    <mergeCell ref="A70:B70"/>
    <mergeCell ref="A71:A74"/>
    <mergeCell ref="A75:A78"/>
    <mergeCell ref="A80:A83"/>
    <mergeCell ref="A94:B94"/>
    <mergeCell ref="A99:B99"/>
    <mergeCell ref="A79:B79"/>
    <mergeCell ref="A84:B84"/>
    <mergeCell ref="A89:B89"/>
    <mergeCell ref="A85:A88"/>
    <mergeCell ref="A90:A93"/>
    <mergeCell ref="A95:A98"/>
    <mergeCell ref="A100:A103"/>
    <mergeCell ref="C8:C12"/>
    <mergeCell ref="C18:C22"/>
    <mergeCell ref="C27:C31"/>
    <mergeCell ref="C37:C41"/>
    <mergeCell ref="C42:C46"/>
    <mergeCell ref="C51:C55"/>
    <mergeCell ref="C60:C64"/>
    <mergeCell ref="C70:C74"/>
    <mergeCell ref="C79:C83"/>
    <mergeCell ref="C89:C93"/>
    <mergeCell ref="C99:C103"/>
    <mergeCell ref="A61:A64"/>
    <mergeCell ref="A66:A69"/>
    <mergeCell ref="H9:H12"/>
    <mergeCell ref="H19:H22"/>
    <mergeCell ref="H28:H31"/>
    <mergeCell ref="H38:H41"/>
    <mergeCell ref="H43:H46"/>
    <mergeCell ref="H100:H103"/>
    <mergeCell ref="H52:H55"/>
    <mergeCell ref="H61:H64"/>
    <mergeCell ref="H71:H74"/>
    <mergeCell ref="H80:H83"/>
    <mergeCell ref="H90:H9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7"/>
  <sheetViews>
    <sheetView zoomScale="90" zoomScaleNormal="90" workbookViewId="0">
      <selection activeCell="F14" sqref="F14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40.88671875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2" t="s">
        <v>165</v>
      </c>
      <c r="B1" s="102"/>
      <c r="C1" s="102"/>
      <c r="D1" s="102"/>
      <c r="E1" s="102"/>
      <c r="F1" s="102"/>
      <c r="G1" s="102"/>
      <c r="H1" s="102"/>
    </row>
    <row r="3" spans="1:8" ht="44.25" customHeight="1">
      <c r="A3" s="2" t="s">
        <v>166</v>
      </c>
      <c r="B3" s="2" t="s">
        <v>167</v>
      </c>
      <c r="C3" s="2" t="s">
        <v>168</v>
      </c>
      <c r="D3" s="2" t="s">
        <v>169</v>
      </c>
      <c r="E3" s="2" t="s">
        <v>170</v>
      </c>
      <c r="F3" s="2" t="s">
        <v>171</v>
      </c>
      <c r="G3" s="2" t="s">
        <v>172</v>
      </c>
      <c r="H3" s="2" t="s">
        <v>173</v>
      </c>
    </row>
    <row r="4" spans="1:8" ht="39" customHeight="1">
      <c r="A4" s="3" t="s">
        <v>174</v>
      </c>
      <c r="B4" s="4" t="s">
        <v>148</v>
      </c>
      <c r="C4" s="5">
        <v>2.1</v>
      </c>
      <c r="D4" s="5">
        <v>222.07854046447</v>
      </c>
      <c r="E4" s="4">
        <v>0.4</v>
      </c>
      <c r="F4" s="3" t="s">
        <v>174</v>
      </c>
      <c r="G4" s="5">
        <v>46.636493497539</v>
      </c>
      <c r="H4" s="6" t="s">
        <v>175</v>
      </c>
    </row>
    <row r="5" spans="1:8" ht="39" hidden="1" customHeight="1">
      <c r="A5" s="3" t="s">
        <v>176</v>
      </c>
      <c r="B5" s="4" t="s">
        <v>140</v>
      </c>
      <c r="C5" s="5">
        <v>4.7727272727273</v>
      </c>
      <c r="D5" s="5">
        <v>50.013676575223002</v>
      </c>
      <c r="E5" s="4">
        <v>6</v>
      </c>
      <c r="F5" s="4"/>
      <c r="G5" s="5">
        <v>238.70163819992999</v>
      </c>
      <c r="H5" s="6"/>
    </row>
    <row r="6" spans="1:8" ht="39" customHeight="1">
      <c r="A6" s="3" t="s">
        <v>177</v>
      </c>
      <c r="B6" s="4" t="s">
        <v>140</v>
      </c>
      <c r="C6" s="5">
        <v>1</v>
      </c>
      <c r="D6" s="5">
        <v>2680.3251976948</v>
      </c>
      <c r="E6" s="4" t="s">
        <v>178</v>
      </c>
      <c r="F6" s="3" t="s">
        <v>177</v>
      </c>
      <c r="G6" s="5">
        <v>2680.3251976948</v>
      </c>
      <c r="H6" t="s">
        <v>179</v>
      </c>
    </row>
    <row r="7" spans="1:8" ht="39" hidden="1" customHeight="1">
      <c r="A7" s="3" t="s">
        <v>180</v>
      </c>
      <c r="B7" s="4" t="s">
        <v>140</v>
      </c>
      <c r="C7" s="5">
        <v>922.5</v>
      </c>
      <c r="D7" s="5">
        <v>4.8225376529421</v>
      </c>
      <c r="E7" s="4"/>
      <c r="F7" s="4"/>
      <c r="G7" s="5">
        <v>4448.7909848391</v>
      </c>
      <c r="H7" s="6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9"/>
  <sheetViews>
    <sheetView zoomScale="90" zoomScaleNormal="90" workbookViewId="0">
      <selection activeCell="A13" sqref="A13:H13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27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8" t="s">
        <v>3</v>
      </c>
      <c r="B13" s="88"/>
      <c r="C13" s="88"/>
      <c r="D13" s="88"/>
      <c r="E13" s="88"/>
      <c r="F13" s="88"/>
      <c r="G13" s="88"/>
      <c r="H13" s="88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28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2" t="s">
        <v>5</v>
      </c>
      <c r="B18" s="92" t="s">
        <v>29</v>
      </c>
      <c r="C18" s="92" t="s">
        <v>30</v>
      </c>
      <c r="D18" s="89" t="s">
        <v>31</v>
      </c>
      <c r="E18" s="90"/>
      <c r="F18" s="90"/>
      <c r="G18" s="90"/>
      <c r="H18" s="91"/>
    </row>
    <row r="19" spans="1:8" ht="94.5" customHeight="1">
      <c r="A19" s="92"/>
      <c r="B19" s="92"/>
      <c r="C19" s="92"/>
      <c r="D19" s="2" t="s">
        <v>32</v>
      </c>
      <c r="E19" s="2" t="s">
        <v>33</v>
      </c>
      <c r="F19" s="2" t="s">
        <v>34</v>
      </c>
      <c r="G19" s="2" t="s">
        <v>35</v>
      </c>
      <c r="H19" s="2" t="s">
        <v>36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37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38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39</v>
      </c>
      <c r="D24" s="41"/>
      <c r="E24" s="41"/>
      <c r="F24" s="41"/>
      <c r="G24" s="41"/>
      <c r="H24" s="41"/>
    </row>
    <row r="25" spans="1:8" s="35" customFormat="1">
      <c r="A25" s="2">
        <v>1</v>
      </c>
      <c r="B25" s="2" t="s">
        <v>40</v>
      </c>
      <c r="C25" s="42" t="s">
        <v>41</v>
      </c>
      <c r="D25" s="41">
        <v>741.64480221753001</v>
      </c>
      <c r="E25" s="41">
        <v>46.059625383312003</v>
      </c>
      <c r="F25" s="41">
        <v>0</v>
      </c>
      <c r="G25" s="41">
        <v>0</v>
      </c>
      <c r="H25" s="41">
        <v>787.70442760084995</v>
      </c>
    </row>
    <row r="26" spans="1:8" ht="31.2">
      <c r="A26" s="2">
        <v>2</v>
      </c>
      <c r="B26" s="2" t="s">
        <v>42</v>
      </c>
      <c r="C26" s="42" t="s">
        <v>43</v>
      </c>
      <c r="D26" s="41">
        <v>480.52495701645</v>
      </c>
      <c r="E26" s="41">
        <v>16.879858954664002</v>
      </c>
      <c r="F26" s="41">
        <v>2680.3295622349001</v>
      </c>
      <c r="G26" s="41">
        <v>0</v>
      </c>
      <c r="H26" s="41">
        <v>3177.7343782060002</v>
      </c>
    </row>
    <row r="27" spans="1:8" ht="31.2">
      <c r="A27" s="2">
        <v>3</v>
      </c>
      <c r="B27" s="2" t="s">
        <v>44</v>
      </c>
      <c r="C27" s="42" t="s">
        <v>45</v>
      </c>
      <c r="D27" s="41">
        <v>14606.25</v>
      </c>
      <c r="E27" s="41">
        <v>1275.0999999999999</v>
      </c>
      <c r="F27" s="41">
        <v>0</v>
      </c>
      <c r="G27" s="41">
        <v>0</v>
      </c>
      <c r="H27" s="41">
        <v>15881.35</v>
      </c>
    </row>
    <row r="28" spans="1:8">
      <c r="A28" s="2"/>
      <c r="B28" s="33"/>
      <c r="C28" s="33" t="s">
        <v>46</v>
      </c>
      <c r="D28" s="41">
        <v>15828.419759234001</v>
      </c>
      <c r="E28" s="41">
        <v>1338.039484338</v>
      </c>
      <c r="F28" s="41">
        <v>2680.3295622349001</v>
      </c>
      <c r="G28" s="41">
        <v>0</v>
      </c>
      <c r="H28" s="41">
        <v>19846.788805806998</v>
      </c>
    </row>
    <row r="29" spans="1:8">
      <c r="A29" s="2"/>
      <c r="B29" s="33"/>
      <c r="C29" s="44" t="s">
        <v>47</v>
      </c>
      <c r="D29" s="41"/>
      <c r="E29" s="41"/>
      <c r="F29" s="41"/>
      <c r="G29" s="41"/>
      <c r="H29" s="41"/>
    </row>
    <row r="30" spans="1:8" s="35" customFormat="1">
      <c r="A30" s="45"/>
      <c r="B30" s="45"/>
      <c r="C30" s="46"/>
      <c r="D30" s="41"/>
      <c r="E30" s="41"/>
      <c r="F30" s="41"/>
      <c r="G30" s="41"/>
      <c r="H30" s="41">
        <f>SUM(D30:G30)</f>
        <v>0</v>
      </c>
    </row>
    <row r="31" spans="1:8">
      <c r="A31" s="2"/>
      <c r="B31" s="33"/>
      <c r="C31" s="33" t="s">
        <v>48</v>
      </c>
      <c r="D31" s="41">
        <f>SUM(D30:D30)</f>
        <v>0</v>
      </c>
      <c r="E31" s="41">
        <f>SUM(E30:E30)</f>
        <v>0</v>
      </c>
      <c r="F31" s="41">
        <f>SUM(F30:F30)</f>
        <v>0</v>
      </c>
      <c r="G31" s="41">
        <f>SUM(G30:G30)</f>
        <v>0</v>
      </c>
      <c r="H31" s="41">
        <f>SUM(D31:G31)</f>
        <v>0</v>
      </c>
    </row>
    <row r="32" spans="1:8">
      <c r="A32" s="39"/>
      <c r="B32" s="33"/>
      <c r="C32" s="40" t="s">
        <v>49</v>
      </c>
      <c r="D32" s="41"/>
      <c r="E32" s="41"/>
      <c r="F32" s="41"/>
      <c r="G32" s="41"/>
      <c r="H32" s="41"/>
    </row>
    <row r="33" spans="1:8">
      <c r="A33" s="39"/>
      <c r="B33" s="2"/>
      <c r="C33" s="47"/>
      <c r="D33" s="41"/>
      <c r="E33" s="41"/>
      <c r="F33" s="41"/>
      <c r="G33" s="41"/>
      <c r="H33" s="41">
        <f>SUM(D33:G33)</f>
        <v>0</v>
      </c>
    </row>
    <row r="34" spans="1:8">
      <c r="A34" s="2"/>
      <c r="B34" s="33"/>
      <c r="C34" s="40" t="s">
        <v>50</v>
      </c>
      <c r="D34" s="41">
        <f>SUM(D33:D33)</f>
        <v>0</v>
      </c>
      <c r="E34" s="41">
        <f>SUM(E33:E33)</f>
        <v>0</v>
      </c>
      <c r="F34" s="41">
        <f>SUM(F33:F33)</f>
        <v>0</v>
      </c>
      <c r="G34" s="41">
        <f>SUM(G33:G33)</f>
        <v>0</v>
      </c>
      <c r="H34" s="41">
        <f>SUM(D34:G34)</f>
        <v>0</v>
      </c>
    </row>
    <row r="35" spans="1:8">
      <c r="A35" s="2"/>
      <c r="B35" s="33"/>
      <c r="C35" s="44" t="s">
        <v>51</v>
      </c>
      <c r="D35" s="41"/>
      <c r="E35" s="41"/>
      <c r="F35" s="41"/>
      <c r="G35" s="41"/>
      <c r="H35" s="41"/>
    </row>
    <row r="36" spans="1:8" s="35" customFormat="1">
      <c r="A36" s="45"/>
      <c r="B36" s="45"/>
      <c r="C36" s="46"/>
      <c r="D36" s="41"/>
      <c r="E36" s="41"/>
      <c r="F36" s="41"/>
      <c r="G36" s="41"/>
      <c r="H36" s="41">
        <f>SUM(D36:G36)</f>
        <v>0</v>
      </c>
    </row>
    <row r="37" spans="1:8">
      <c r="A37" s="2"/>
      <c r="B37" s="33"/>
      <c r="C37" s="33" t="s">
        <v>52</v>
      </c>
      <c r="D37" s="41">
        <f>SUM(D36:D36)</f>
        <v>0</v>
      </c>
      <c r="E37" s="41">
        <f>SUM(E36:E36)</f>
        <v>0</v>
      </c>
      <c r="F37" s="41">
        <f>SUM(F36:F36)</f>
        <v>0</v>
      </c>
      <c r="G37" s="41">
        <f>SUM(G36:G36)</f>
        <v>0</v>
      </c>
      <c r="H37" s="41">
        <f>SUM(D37:G37)</f>
        <v>0</v>
      </c>
    </row>
    <row r="38" spans="1:8" ht="31.5" customHeight="1">
      <c r="A38" s="2"/>
      <c r="B38" s="33"/>
      <c r="C38" s="44" t="s">
        <v>53</v>
      </c>
      <c r="D38" s="41"/>
      <c r="E38" s="41"/>
      <c r="F38" s="41"/>
      <c r="G38" s="41"/>
      <c r="H38" s="41"/>
    </row>
    <row r="39" spans="1:8" s="35" customFormat="1">
      <c r="A39" s="45"/>
      <c r="B39" s="45"/>
      <c r="C39" s="46"/>
      <c r="D39" s="41"/>
      <c r="E39" s="41"/>
      <c r="F39" s="41"/>
      <c r="G39" s="41"/>
      <c r="H39" s="41">
        <f>SUM(D39:G39)</f>
        <v>0</v>
      </c>
    </row>
    <row r="40" spans="1:8">
      <c r="A40" s="2"/>
      <c r="B40" s="33"/>
      <c r="C40" s="33" t="s">
        <v>54</v>
      </c>
      <c r="D40" s="41">
        <f>SUM(D39:D39)</f>
        <v>0</v>
      </c>
      <c r="E40" s="41">
        <f>SUM(E39:E39)</f>
        <v>0</v>
      </c>
      <c r="F40" s="41">
        <f>SUM(F39:F39)</f>
        <v>0</v>
      </c>
      <c r="G40" s="41">
        <f>SUM(G39:G39)</f>
        <v>0</v>
      </c>
      <c r="H40" s="41">
        <f>SUM(D40:G40)</f>
        <v>0</v>
      </c>
    </row>
    <row r="41" spans="1:8">
      <c r="A41" s="2"/>
      <c r="B41" s="33"/>
      <c r="C41" s="44" t="s">
        <v>55</v>
      </c>
      <c r="D41" s="41"/>
      <c r="E41" s="41"/>
      <c r="F41" s="41"/>
      <c r="G41" s="41"/>
      <c r="H41" s="41"/>
    </row>
    <row r="42" spans="1:8" s="35" customFormat="1">
      <c r="A42" s="45"/>
      <c r="B42" s="45"/>
      <c r="C42" s="46"/>
      <c r="D42" s="41"/>
      <c r="E42" s="41"/>
      <c r="F42" s="41"/>
      <c r="G42" s="41"/>
      <c r="H42" s="41">
        <f>SUM(D42:G42)</f>
        <v>0</v>
      </c>
    </row>
    <row r="43" spans="1:8">
      <c r="A43" s="2"/>
      <c r="B43" s="33"/>
      <c r="C43" s="33" t="s">
        <v>56</v>
      </c>
      <c r="D43" s="41">
        <f>SUM(D42:D42)</f>
        <v>0</v>
      </c>
      <c r="E43" s="41">
        <f>SUM(E42:E42)</f>
        <v>0</v>
      </c>
      <c r="F43" s="41">
        <f>SUM(F42:F42)</f>
        <v>0</v>
      </c>
      <c r="G43" s="41">
        <f>SUM(G42:G42)</f>
        <v>0</v>
      </c>
      <c r="H43" s="41">
        <f>SUM(D43:G43)</f>
        <v>0</v>
      </c>
    </row>
    <row r="44" spans="1:8">
      <c r="A44" s="2"/>
      <c r="B44" s="33"/>
      <c r="C44" s="33" t="s">
        <v>57</v>
      </c>
      <c r="D44" s="41">
        <v>15828.419759234001</v>
      </c>
      <c r="E44" s="41">
        <v>1338.039484338</v>
      </c>
      <c r="F44" s="41">
        <v>2680.3295622349001</v>
      </c>
      <c r="G44" s="41">
        <v>0</v>
      </c>
      <c r="H44" s="41">
        <v>19846.788805806998</v>
      </c>
    </row>
    <row r="45" spans="1:8">
      <c r="A45" s="2"/>
      <c r="B45" s="33"/>
      <c r="C45" s="44" t="s">
        <v>58</v>
      </c>
      <c r="D45" s="41"/>
      <c r="E45" s="41"/>
      <c r="F45" s="41"/>
      <c r="G45" s="41"/>
      <c r="H45" s="41"/>
    </row>
    <row r="46" spans="1:8" ht="31.2">
      <c r="A46" s="2">
        <v>4</v>
      </c>
      <c r="B46" s="2" t="s">
        <v>59</v>
      </c>
      <c r="C46" s="42" t="s">
        <v>60</v>
      </c>
      <c r="D46" s="41">
        <v>14.832896044350999</v>
      </c>
      <c r="E46" s="41">
        <v>0.92119250766622995</v>
      </c>
      <c r="F46" s="41">
        <v>0</v>
      </c>
      <c r="G46" s="41">
        <v>0</v>
      </c>
      <c r="H46" s="41">
        <v>15.754088552017</v>
      </c>
    </row>
    <row r="47" spans="1:8" ht="31.2">
      <c r="A47" s="2">
        <v>5</v>
      </c>
      <c r="B47" s="2" t="s">
        <v>59</v>
      </c>
      <c r="C47" s="42" t="s">
        <v>61</v>
      </c>
      <c r="D47" s="41">
        <v>9.6104991403288995</v>
      </c>
      <c r="E47" s="41">
        <v>0.33759717909328002</v>
      </c>
      <c r="F47" s="41">
        <v>0</v>
      </c>
      <c r="G47" s="41">
        <v>0</v>
      </c>
      <c r="H47" s="41">
        <v>9.9480963194222003</v>
      </c>
    </row>
    <row r="48" spans="1:8" ht="31.2">
      <c r="A48" s="2">
        <v>6</v>
      </c>
      <c r="B48" s="2" t="s">
        <v>59</v>
      </c>
      <c r="C48" s="42" t="s">
        <v>62</v>
      </c>
      <c r="D48" s="41">
        <v>365.15625</v>
      </c>
      <c r="E48" s="41">
        <v>31.877500000000001</v>
      </c>
      <c r="F48" s="41">
        <v>0</v>
      </c>
      <c r="G48" s="41">
        <v>0</v>
      </c>
      <c r="H48" s="41">
        <v>397.03375</v>
      </c>
    </row>
    <row r="49" spans="1:8">
      <c r="A49" s="2"/>
      <c r="B49" s="33"/>
      <c r="C49" s="33" t="s">
        <v>63</v>
      </c>
      <c r="D49" s="41">
        <v>389.59964518468001</v>
      </c>
      <c r="E49" s="41">
        <v>33.136289686760001</v>
      </c>
      <c r="F49" s="41">
        <v>0</v>
      </c>
      <c r="G49" s="41">
        <v>0</v>
      </c>
      <c r="H49" s="41">
        <v>422.73593487144001</v>
      </c>
    </row>
    <row r="50" spans="1:8">
      <c r="A50" s="2"/>
      <c r="B50" s="33"/>
      <c r="C50" s="33" t="s">
        <v>64</v>
      </c>
      <c r="D50" s="41">
        <v>16218.019404418999</v>
      </c>
      <c r="E50" s="41">
        <v>1371.1757740247001</v>
      </c>
      <c r="F50" s="41">
        <v>2680.3295622349001</v>
      </c>
      <c r="G50" s="41">
        <v>0</v>
      </c>
      <c r="H50" s="41">
        <v>20269.524740678</v>
      </c>
    </row>
    <row r="51" spans="1:8">
      <c r="A51" s="2"/>
      <c r="B51" s="33"/>
      <c r="C51" s="33" t="s">
        <v>65</v>
      </c>
      <c r="D51" s="41"/>
      <c r="E51" s="41"/>
      <c r="F51" s="41"/>
      <c r="G51" s="41"/>
      <c r="H51" s="41"/>
    </row>
    <row r="52" spans="1:8">
      <c r="A52" s="2">
        <v>7</v>
      </c>
      <c r="B52" s="2" t="s">
        <v>66</v>
      </c>
      <c r="C52" s="48" t="s">
        <v>41</v>
      </c>
      <c r="D52" s="41">
        <v>0</v>
      </c>
      <c r="E52" s="41">
        <v>0</v>
      </c>
      <c r="F52" s="41">
        <v>0</v>
      </c>
      <c r="G52" s="41">
        <v>39.871766718598003</v>
      </c>
      <c r="H52" s="41">
        <v>39.871766718598003</v>
      </c>
    </row>
    <row r="53" spans="1:8" ht="31.2">
      <c r="A53" s="2">
        <v>8</v>
      </c>
      <c r="B53" s="2" t="s">
        <v>67</v>
      </c>
      <c r="C53" s="48" t="s">
        <v>68</v>
      </c>
      <c r="D53" s="41">
        <v>421.13371044823998</v>
      </c>
      <c r="E53" s="41">
        <v>35.711930895057002</v>
      </c>
      <c r="F53" s="41">
        <v>0</v>
      </c>
      <c r="G53" s="41">
        <v>0</v>
      </c>
      <c r="H53" s="41">
        <v>456.84564134329003</v>
      </c>
    </row>
    <row r="54" spans="1:8">
      <c r="A54" s="2">
        <v>9</v>
      </c>
      <c r="B54" s="2" t="s">
        <v>69</v>
      </c>
      <c r="C54" s="48" t="s">
        <v>70</v>
      </c>
      <c r="D54" s="41">
        <v>0</v>
      </c>
      <c r="E54" s="41">
        <v>0</v>
      </c>
      <c r="F54" s="41">
        <v>0</v>
      </c>
      <c r="G54" s="41">
        <v>28.444607997222001</v>
      </c>
      <c r="H54" s="41">
        <v>28.444607997222001</v>
      </c>
    </row>
    <row r="55" spans="1:8">
      <c r="A55" s="2">
        <v>10</v>
      </c>
      <c r="B55" s="2"/>
      <c r="C55" s="48" t="s">
        <v>71</v>
      </c>
      <c r="D55" s="41">
        <v>0</v>
      </c>
      <c r="E55" s="41">
        <v>0</v>
      </c>
      <c r="F55" s="41">
        <v>0</v>
      </c>
      <c r="G55" s="41">
        <v>9.9804172011508996</v>
      </c>
      <c r="H55" s="41">
        <v>9.9804172011508996</v>
      </c>
    </row>
    <row r="56" spans="1:8">
      <c r="A56" s="2">
        <v>11</v>
      </c>
      <c r="B56" s="2"/>
      <c r="C56" s="48" t="s">
        <v>72</v>
      </c>
      <c r="D56" s="41">
        <v>0</v>
      </c>
      <c r="E56" s="41">
        <v>0</v>
      </c>
      <c r="F56" s="41">
        <v>0</v>
      </c>
      <c r="G56" s="41">
        <v>9.9804172011508996</v>
      </c>
      <c r="H56" s="41">
        <v>9.9804172011508996</v>
      </c>
    </row>
    <row r="57" spans="1:8" ht="31.2">
      <c r="A57" s="2">
        <v>12</v>
      </c>
      <c r="B57" s="2" t="s">
        <v>73</v>
      </c>
      <c r="C57" s="48" t="s">
        <v>43</v>
      </c>
      <c r="D57" s="41">
        <v>0</v>
      </c>
      <c r="E57" s="41">
        <v>0</v>
      </c>
      <c r="F57" s="41">
        <v>0</v>
      </c>
      <c r="G57" s="41">
        <v>80.853105917297995</v>
      </c>
      <c r="H57" s="41">
        <v>80.853105917297995</v>
      </c>
    </row>
    <row r="58" spans="1:8">
      <c r="A58" s="2">
        <v>13</v>
      </c>
      <c r="B58" s="2"/>
      <c r="C58" s="48" t="s">
        <v>74</v>
      </c>
      <c r="D58" s="41">
        <v>0</v>
      </c>
      <c r="E58" s="41">
        <v>0</v>
      </c>
      <c r="F58" s="41">
        <v>0</v>
      </c>
      <c r="G58" s="41">
        <v>10.04935365045</v>
      </c>
      <c r="H58" s="41">
        <v>10.04935365045</v>
      </c>
    </row>
    <row r="59" spans="1:8">
      <c r="A59" s="2">
        <v>14</v>
      </c>
      <c r="B59" s="2"/>
      <c r="C59" s="48" t="s">
        <v>75</v>
      </c>
      <c r="D59" s="41">
        <v>0</v>
      </c>
      <c r="E59" s="41">
        <v>0</v>
      </c>
      <c r="F59" s="41">
        <v>0</v>
      </c>
      <c r="G59" s="41">
        <v>7.2560479669370004</v>
      </c>
      <c r="H59" s="41">
        <v>7.2560479669370004</v>
      </c>
    </row>
    <row r="60" spans="1:8">
      <c r="A60" s="2"/>
      <c r="B60" s="33"/>
      <c r="C60" s="33" t="s">
        <v>76</v>
      </c>
      <c r="D60" s="41">
        <v>421.13371044823998</v>
      </c>
      <c r="E60" s="41">
        <v>35.711930895057002</v>
      </c>
      <c r="F60" s="41">
        <v>0</v>
      </c>
      <c r="G60" s="41">
        <v>186.43571665280999</v>
      </c>
      <c r="H60" s="41">
        <v>643.28135799610004</v>
      </c>
    </row>
    <row r="61" spans="1:8">
      <c r="A61" s="2"/>
      <c r="B61" s="33"/>
      <c r="C61" s="33" t="s">
        <v>77</v>
      </c>
      <c r="D61" s="41">
        <v>16639.153114867</v>
      </c>
      <c r="E61" s="41">
        <v>1406.8877049197999</v>
      </c>
      <c r="F61" s="41">
        <v>2680.3295622349001</v>
      </c>
      <c r="G61" s="41">
        <v>186.43571665280999</v>
      </c>
      <c r="H61" s="41">
        <v>20912.806098673998</v>
      </c>
    </row>
    <row r="62" spans="1:8" ht="31.5" customHeight="1">
      <c r="A62" s="2"/>
      <c r="B62" s="33"/>
      <c r="C62" s="33" t="s">
        <v>78</v>
      </c>
      <c r="D62" s="41"/>
      <c r="E62" s="41"/>
      <c r="F62" s="41"/>
      <c r="G62" s="41"/>
      <c r="H62" s="41"/>
    </row>
    <row r="63" spans="1:8">
      <c r="A63" s="2"/>
      <c r="B63" s="2"/>
      <c r="C63" s="48"/>
      <c r="D63" s="41"/>
      <c r="E63" s="41"/>
      <c r="F63" s="41"/>
      <c r="G63" s="41"/>
      <c r="H63" s="41">
        <f>SUM(D63:G63)</f>
        <v>0</v>
      </c>
    </row>
    <row r="64" spans="1:8">
      <c r="A64" s="2"/>
      <c r="B64" s="33"/>
      <c r="C64" s="33" t="s">
        <v>79</v>
      </c>
      <c r="D64" s="41">
        <f>SUM(D63:D63)</f>
        <v>0</v>
      </c>
      <c r="E64" s="41">
        <f>SUM(E63:E63)</f>
        <v>0</v>
      </c>
      <c r="F64" s="41">
        <f>SUM(F63:F63)</f>
        <v>0</v>
      </c>
      <c r="G64" s="41">
        <f>SUM(G63:G63)</f>
        <v>0</v>
      </c>
      <c r="H64" s="41">
        <f>SUM(D64:G64)</f>
        <v>0</v>
      </c>
    </row>
    <row r="65" spans="1:8">
      <c r="A65" s="2"/>
      <c r="B65" s="33"/>
      <c r="C65" s="33" t="s">
        <v>80</v>
      </c>
      <c r="D65" s="41">
        <v>16639.153114867</v>
      </c>
      <c r="E65" s="41">
        <v>1406.8877049197999</v>
      </c>
      <c r="F65" s="41">
        <v>2680.3295622349001</v>
      </c>
      <c r="G65" s="41">
        <v>186.43571665280999</v>
      </c>
      <c r="H65" s="41">
        <v>20912.806098673998</v>
      </c>
    </row>
    <row r="66" spans="1:8" ht="157.5" customHeight="1">
      <c r="A66" s="2"/>
      <c r="B66" s="33"/>
      <c r="C66" s="33" t="s">
        <v>81</v>
      </c>
      <c r="D66" s="41"/>
      <c r="E66" s="41"/>
      <c r="F66" s="41"/>
      <c r="G66" s="41"/>
      <c r="H66" s="41"/>
    </row>
    <row r="67" spans="1:8">
      <c r="A67" s="2">
        <v>15</v>
      </c>
      <c r="B67" s="2" t="s">
        <v>82</v>
      </c>
      <c r="C67" s="48" t="s">
        <v>83</v>
      </c>
      <c r="D67" s="41">
        <v>0</v>
      </c>
      <c r="E67" s="41">
        <v>0</v>
      </c>
      <c r="F67" s="41">
        <v>0</v>
      </c>
      <c r="G67" s="41">
        <v>57.828533346908998</v>
      </c>
      <c r="H67" s="41">
        <v>57.828533346908998</v>
      </c>
    </row>
    <row r="68" spans="1:8">
      <c r="A68" s="2">
        <v>16</v>
      </c>
      <c r="B68" s="2" t="s">
        <v>84</v>
      </c>
      <c r="C68" s="48" t="s">
        <v>85</v>
      </c>
      <c r="D68" s="41">
        <v>0</v>
      </c>
      <c r="E68" s="41">
        <v>0</v>
      </c>
      <c r="F68" s="41">
        <v>0</v>
      </c>
      <c r="G68" s="41">
        <v>326.38467549805</v>
      </c>
      <c r="H68" s="41">
        <v>326.38467549805</v>
      </c>
    </row>
    <row r="69" spans="1:8">
      <c r="A69" s="2">
        <v>17</v>
      </c>
      <c r="B69" s="2" t="s">
        <v>86</v>
      </c>
      <c r="C69" s="48" t="s">
        <v>87</v>
      </c>
      <c r="D69" s="41">
        <v>0</v>
      </c>
      <c r="E69" s="41">
        <v>0</v>
      </c>
      <c r="F69" s="41">
        <v>0</v>
      </c>
      <c r="G69" s="41">
        <v>1823.4749999999999</v>
      </c>
      <c r="H69" s="41">
        <v>1823.4749999999999</v>
      </c>
    </row>
    <row r="70" spans="1:8">
      <c r="A70" s="2"/>
      <c r="B70" s="33"/>
      <c r="C70" s="33" t="s">
        <v>88</v>
      </c>
      <c r="D70" s="41">
        <v>0</v>
      </c>
      <c r="E70" s="41">
        <v>0</v>
      </c>
      <c r="F70" s="41">
        <v>0</v>
      </c>
      <c r="G70" s="41">
        <v>2207.6882088450002</v>
      </c>
      <c r="H70" s="41">
        <v>2207.6882088450002</v>
      </c>
    </row>
    <row r="71" spans="1:8">
      <c r="A71" s="2"/>
      <c r="B71" s="33"/>
      <c r="C71" s="33" t="s">
        <v>89</v>
      </c>
      <c r="D71" s="41">
        <v>16639.153114867</v>
      </c>
      <c r="E71" s="41">
        <v>1406.8877049197999</v>
      </c>
      <c r="F71" s="41">
        <v>2680.3295622349001</v>
      </c>
      <c r="G71" s="41">
        <v>2394.1239254978</v>
      </c>
      <c r="H71" s="41">
        <v>23120.494307518999</v>
      </c>
    </row>
    <row r="72" spans="1:8">
      <c r="A72" s="2"/>
      <c r="B72" s="33"/>
      <c r="C72" s="33" t="s">
        <v>90</v>
      </c>
      <c r="D72" s="41"/>
      <c r="E72" s="41"/>
      <c r="F72" s="41"/>
      <c r="G72" s="41"/>
      <c r="H72" s="41"/>
    </row>
    <row r="73" spans="1:8" ht="47.25" customHeight="1">
      <c r="A73" s="2">
        <v>18</v>
      </c>
      <c r="B73" s="2" t="s">
        <v>91</v>
      </c>
      <c r="C73" s="48" t="s">
        <v>92</v>
      </c>
      <c r="D73" s="41">
        <f>D71*3%</f>
        <v>499.17459344601002</v>
      </c>
      <c r="E73" s="41">
        <f>E71*3%</f>
        <v>42.206631147594003</v>
      </c>
      <c r="F73" s="41">
        <f>F71*3%</f>
        <v>80.409886867047007</v>
      </c>
      <c r="G73" s="41">
        <f>G71*3%</f>
        <v>71.823717764934003</v>
      </c>
      <c r="H73" s="41">
        <f>SUM(D73:G73)</f>
        <v>693.61482922558503</v>
      </c>
    </row>
    <row r="74" spans="1:8">
      <c r="A74" s="2"/>
      <c r="B74" s="33"/>
      <c r="C74" s="33" t="s">
        <v>93</v>
      </c>
      <c r="D74" s="41">
        <f>D73</f>
        <v>499.17459344601002</v>
      </c>
      <c r="E74" s="41">
        <f>E73</f>
        <v>42.206631147594003</v>
      </c>
      <c r="F74" s="41">
        <f>F73</f>
        <v>80.409886867047007</v>
      </c>
      <c r="G74" s="41">
        <f>G73</f>
        <v>71.823717764934003</v>
      </c>
      <c r="H74" s="41">
        <f>SUM(D74:G74)</f>
        <v>693.61482922558503</v>
      </c>
    </row>
    <row r="75" spans="1:8">
      <c r="A75" s="2"/>
      <c r="B75" s="33"/>
      <c r="C75" s="33" t="s">
        <v>94</v>
      </c>
      <c r="D75" s="41">
        <f>D74+D71</f>
        <v>17138.327708313001</v>
      </c>
      <c r="E75" s="41">
        <f>E74+E71</f>
        <v>1449.09433606739</v>
      </c>
      <c r="F75" s="41">
        <f>F74+F71</f>
        <v>2760.73944910195</v>
      </c>
      <c r="G75" s="41">
        <f>G74+G71</f>
        <v>2465.9476432627298</v>
      </c>
      <c r="H75" s="41">
        <f>SUM(D75:G75)</f>
        <v>23814.109136745101</v>
      </c>
    </row>
    <row r="76" spans="1:8">
      <c r="A76" s="2"/>
      <c r="B76" s="33"/>
      <c r="C76" s="33" t="s">
        <v>95</v>
      </c>
      <c r="D76" s="41"/>
      <c r="E76" s="41"/>
      <c r="F76" s="41"/>
      <c r="G76" s="41"/>
      <c r="H76" s="41"/>
    </row>
    <row r="77" spans="1:8">
      <c r="A77" s="2">
        <v>19</v>
      </c>
      <c r="B77" s="2" t="s">
        <v>96</v>
      </c>
      <c r="C77" s="48" t="s">
        <v>97</v>
      </c>
      <c r="D77" s="41">
        <f>D75*20%</f>
        <v>3427.6655416625999</v>
      </c>
      <c r="E77" s="41">
        <f>E75*20%</f>
        <v>289.818867213479</v>
      </c>
      <c r="F77" s="41">
        <f>F75*20%</f>
        <v>552.14788982038897</v>
      </c>
      <c r="G77" s="41">
        <f>G75*20%</f>
        <v>493.18952865254698</v>
      </c>
      <c r="H77" s="41">
        <f>SUM(D77:G77)</f>
        <v>4762.8218273490202</v>
      </c>
    </row>
    <row r="78" spans="1:8">
      <c r="A78" s="2"/>
      <c r="B78" s="33"/>
      <c r="C78" s="33" t="s">
        <v>98</v>
      </c>
      <c r="D78" s="41">
        <f>D77</f>
        <v>3427.6655416625999</v>
      </c>
      <c r="E78" s="41">
        <f>E77</f>
        <v>289.818867213479</v>
      </c>
      <c r="F78" s="41">
        <f>F77</f>
        <v>552.14788982038897</v>
      </c>
      <c r="G78" s="41">
        <f>G77</f>
        <v>493.18952865254698</v>
      </c>
      <c r="H78" s="41">
        <f>SUM(D78:G78)</f>
        <v>4762.8218273490202</v>
      </c>
    </row>
    <row r="79" spans="1:8">
      <c r="A79" s="2"/>
      <c r="B79" s="33"/>
      <c r="C79" s="33" t="s">
        <v>99</v>
      </c>
      <c r="D79" s="41">
        <f>D78+D75</f>
        <v>20565.9932499756</v>
      </c>
      <c r="E79" s="41">
        <f>E78+E75</f>
        <v>1738.91320328087</v>
      </c>
      <c r="F79" s="41">
        <f>F78+F75</f>
        <v>3312.8873389223399</v>
      </c>
      <c r="G79" s="41">
        <f>G78+G75</f>
        <v>2959.1371719152799</v>
      </c>
      <c r="H79" s="41">
        <f>SUM(D79:G79)</f>
        <v>28576.930964094099</v>
      </c>
    </row>
  </sheetData>
  <mergeCells count="5">
    <mergeCell ref="A13:H13"/>
    <mergeCell ref="D18:H18"/>
    <mergeCell ref="A18:A19"/>
    <mergeCell ref="B18:B19"/>
    <mergeCell ref="C18:C19"/>
  </mergeCells>
  <pageMargins left="0.19685039370078999" right="0.15748031496063" top="0.19685039370078999" bottom="0.19685039370078999" header="0.51181102362205" footer="0.51181102362205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7" sqref="C7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100</v>
      </c>
    </row>
    <row r="2" spans="1:14" ht="45.75" customHeight="1">
      <c r="A2" s="24"/>
      <c r="B2" s="24" t="s">
        <v>101</v>
      </c>
      <c r="C2" s="88" t="s">
        <v>3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103</v>
      </c>
      <c r="C7" s="28" t="s">
        <v>104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29</v>
      </c>
      <c r="C10" s="92" t="s">
        <v>105</v>
      </c>
      <c r="D10" s="89" t="s">
        <v>31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106</v>
      </c>
      <c r="C13" s="3" t="s">
        <v>41</v>
      </c>
      <c r="D13" s="32">
        <v>741.64480221753001</v>
      </c>
      <c r="E13" s="32">
        <v>46.059625383312003</v>
      </c>
      <c r="F13" s="32">
        <v>0</v>
      </c>
      <c r="G13" s="32">
        <v>0</v>
      </c>
      <c r="H13" s="32">
        <v>787.70442760084995</v>
      </c>
      <c r="J13" s="20"/>
    </row>
    <row r="14" spans="1:14">
      <c r="A14" s="2"/>
      <c r="B14" s="33"/>
      <c r="C14" s="33" t="s">
        <v>107</v>
      </c>
      <c r="D14" s="32">
        <v>741.64480221753001</v>
      </c>
      <c r="E14" s="32">
        <v>46.059625383312003</v>
      </c>
      <c r="F14" s="32">
        <v>0</v>
      </c>
      <c r="G14" s="32">
        <v>0</v>
      </c>
      <c r="H14" s="32">
        <v>787.70442760084995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100</v>
      </c>
    </row>
    <row r="2" spans="1:14" ht="45.75" customHeight="1">
      <c r="A2" s="24"/>
      <c r="B2" s="24" t="s">
        <v>101</v>
      </c>
      <c r="C2" s="88" t="s">
        <v>3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103</v>
      </c>
      <c r="C7" s="28" t="s">
        <v>104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29</v>
      </c>
      <c r="C10" s="92" t="s">
        <v>105</v>
      </c>
      <c r="D10" s="89" t="s">
        <v>31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109</v>
      </c>
      <c r="C13" s="3" t="s">
        <v>110</v>
      </c>
      <c r="D13" s="32">
        <v>0</v>
      </c>
      <c r="E13" s="32">
        <v>0</v>
      </c>
      <c r="F13" s="32">
        <v>0</v>
      </c>
      <c r="G13" s="32">
        <v>39.871766718598003</v>
      </c>
      <c r="H13" s="32">
        <v>39.871766718598003</v>
      </c>
      <c r="J13" s="20"/>
    </row>
    <row r="14" spans="1:14">
      <c r="A14" s="2"/>
      <c r="B14" s="33"/>
      <c r="C14" s="33" t="s">
        <v>107</v>
      </c>
      <c r="D14" s="32">
        <v>0</v>
      </c>
      <c r="E14" s="32">
        <v>0</v>
      </c>
      <c r="F14" s="32">
        <v>0</v>
      </c>
      <c r="G14" s="32">
        <v>39.871766718598003</v>
      </c>
      <c r="H14" s="32">
        <v>39.871766718598003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100</v>
      </c>
    </row>
    <row r="2" spans="1:14" ht="45.75" customHeight="1">
      <c r="A2" s="24"/>
      <c r="B2" s="24" t="s">
        <v>101</v>
      </c>
      <c r="C2" s="88" t="s">
        <v>3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103</v>
      </c>
      <c r="C7" s="28" t="s">
        <v>112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29</v>
      </c>
      <c r="C10" s="92" t="s">
        <v>105</v>
      </c>
      <c r="D10" s="89" t="s">
        <v>31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113</v>
      </c>
      <c r="C13" s="3" t="s">
        <v>112</v>
      </c>
      <c r="D13" s="32">
        <v>0</v>
      </c>
      <c r="E13" s="32">
        <v>0</v>
      </c>
      <c r="F13" s="32">
        <v>0</v>
      </c>
      <c r="G13" s="32">
        <v>57.828533346908998</v>
      </c>
      <c r="H13" s="32">
        <v>57.828533346908998</v>
      </c>
      <c r="J13" s="20"/>
    </row>
    <row r="14" spans="1:14">
      <c r="A14" s="2"/>
      <c r="B14" s="33"/>
      <c r="C14" s="33" t="s">
        <v>107</v>
      </c>
      <c r="D14" s="32">
        <v>0</v>
      </c>
      <c r="E14" s="32">
        <v>0</v>
      </c>
      <c r="F14" s="32">
        <v>0</v>
      </c>
      <c r="G14" s="32">
        <v>57.828533346908998</v>
      </c>
      <c r="H14" s="32">
        <v>57.828533346908998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6" sqref="C6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100</v>
      </c>
    </row>
    <row r="2" spans="1:14" ht="45.75" customHeight="1">
      <c r="A2" s="24"/>
      <c r="B2" s="24" t="s">
        <v>101</v>
      </c>
      <c r="C2" s="88" t="s">
        <v>3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103</v>
      </c>
      <c r="C7" s="28" t="s">
        <v>43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29</v>
      </c>
      <c r="C10" s="92" t="s">
        <v>105</v>
      </c>
      <c r="D10" s="89" t="s">
        <v>31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115</v>
      </c>
      <c r="C13" s="3" t="s">
        <v>116</v>
      </c>
      <c r="D13" s="32">
        <v>440.38900000000001</v>
      </c>
      <c r="E13" s="32">
        <v>15.47</v>
      </c>
      <c r="F13" s="32">
        <v>2456.46</v>
      </c>
      <c r="G13" s="32">
        <v>0</v>
      </c>
      <c r="H13" s="32">
        <v>2912.319</v>
      </c>
      <c r="J13" s="20"/>
    </row>
    <row r="14" spans="1:14">
      <c r="A14" s="2"/>
      <c r="B14" s="33"/>
      <c r="C14" s="33" t="s">
        <v>107</v>
      </c>
      <c r="D14" s="32">
        <v>440.38900000000001</v>
      </c>
      <c r="E14" s="32">
        <v>15.47</v>
      </c>
      <c r="F14" s="32">
        <v>2456.46</v>
      </c>
      <c r="G14" s="32">
        <v>0</v>
      </c>
      <c r="H14" s="32">
        <v>2912.319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7" sqref="C7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100</v>
      </c>
    </row>
    <row r="2" spans="1:14" ht="45.75" customHeight="1">
      <c r="A2" s="24"/>
      <c r="B2" s="24" t="s">
        <v>101</v>
      </c>
      <c r="C2" s="88" t="s">
        <v>3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103</v>
      </c>
      <c r="C7" s="28" t="s">
        <v>118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29</v>
      </c>
      <c r="C10" s="92" t="s">
        <v>105</v>
      </c>
      <c r="D10" s="89" t="s">
        <v>31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119</v>
      </c>
      <c r="C13" s="3" t="s">
        <v>120</v>
      </c>
      <c r="D13" s="32">
        <v>0</v>
      </c>
      <c r="E13" s="32">
        <v>0</v>
      </c>
      <c r="F13" s="32">
        <v>0</v>
      </c>
      <c r="G13" s="32">
        <v>74.099999999999994</v>
      </c>
      <c r="H13" s="32">
        <v>74.099999999999994</v>
      </c>
      <c r="J13" s="20"/>
    </row>
    <row r="14" spans="1:14">
      <c r="A14" s="2"/>
      <c r="B14" s="33"/>
      <c r="C14" s="33" t="s">
        <v>107</v>
      </c>
      <c r="D14" s="32">
        <v>0</v>
      </c>
      <c r="E14" s="32">
        <v>0</v>
      </c>
      <c r="F14" s="32">
        <v>0</v>
      </c>
      <c r="G14" s="32">
        <v>74.099999999999994</v>
      </c>
      <c r="H14" s="32">
        <v>74.099999999999994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9" sqref="C9:C11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100</v>
      </c>
    </row>
    <row r="2" spans="1:14" ht="45.75" customHeight="1">
      <c r="A2" s="24"/>
      <c r="B2" s="24" t="s">
        <v>101</v>
      </c>
      <c r="C2" s="88" t="s">
        <v>3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103</v>
      </c>
      <c r="C7" s="28" t="s">
        <v>112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29</v>
      </c>
      <c r="C10" s="92" t="s">
        <v>105</v>
      </c>
      <c r="D10" s="89" t="s">
        <v>31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113</v>
      </c>
      <c r="C13" s="3" t="s">
        <v>112</v>
      </c>
      <c r="D13" s="32">
        <v>0</v>
      </c>
      <c r="E13" s="32">
        <v>0</v>
      </c>
      <c r="F13" s="32">
        <v>0</v>
      </c>
      <c r="G13" s="32">
        <v>299.12400000000002</v>
      </c>
      <c r="H13" s="32">
        <v>299.12400000000002</v>
      </c>
      <c r="J13" s="20"/>
    </row>
    <row r="14" spans="1:14">
      <c r="A14" s="2"/>
      <c r="B14" s="33"/>
      <c r="C14" s="33" t="s">
        <v>107</v>
      </c>
      <c r="D14" s="32">
        <v>0</v>
      </c>
      <c r="E14" s="32">
        <v>0</v>
      </c>
      <c r="F14" s="32">
        <v>0</v>
      </c>
      <c r="G14" s="32">
        <v>299.12400000000002</v>
      </c>
      <c r="H14" s="32">
        <v>299.12400000000002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100</v>
      </c>
    </row>
    <row r="2" spans="1:14" ht="45.75" customHeight="1">
      <c r="A2" s="24"/>
      <c r="B2" s="24" t="s">
        <v>101</v>
      </c>
      <c r="C2" s="88" t="s">
        <v>3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103</v>
      </c>
      <c r="C7" s="28"/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29</v>
      </c>
      <c r="C10" s="92" t="s">
        <v>105</v>
      </c>
      <c r="D10" s="89" t="s">
        <v>31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123</v>
      </c>
      <c r="C13" s="3" t="s">
        <v>124</v>
      </c>
      <c r="D13" s="32">
        <v>14606.25</v>
      </c>
      <c r="E13" s="32">
        <v>1275.0999999999999</v>
      </c>
      <c r="F13" s="32">
        <v>0</v>
      </c>
      <c r="G13" s="32">
        <v>0</v>
      </c>
      <c r="H13" s="32">
        <v>15881.35</v>
      </c>
      <c r="J13" s="20"/>
    </row>
    <row r="14" spans="1:14">
      <c r="A14" s="2"/>
      <c r="B14" s="33"/>
      <c r="C14" s="33" t="s">
        <v>107</v>
      </c>
      <c r="D14" s="32">
        <v>14606.25</v>
      </c>
      <c r="E14" s="32">
        <v>1275.0999999999999</v>
      </c>
      <c r="F14" s="32">
        <v>0</v>
      </c>
      <c r="G14" s="32">
        <v>0</v>
      </c>
      <c r="H14" s="32">
        <v>15881.35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Сводка затрат</vt:lpstr>
      <vt:lpstr>ССР</vt:lpstr>
      <vt:lpstr>ОСР 553-02-01</vt:lpstr>
      <vt:lpstr>ОСР 553-09-01</vt:lpstr>
      <vt:lpstr>ОСР 553-12-01</vt:lpstr>
      <vt:lpstr>ОСР 556-02-01</vt:lpstr>
      <vt:lpstr>ОСР 556-09-01</vt:lpstr>
      <vt:lpstr>ОСР 556-12-01</vt:lpstr>
      <vt:lpstr>ОСР 525-02-01</vt:lpstr>
      <vt:lpstr>ОСР 525-12-01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2025-11-12T09:35:31Z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4F98F4E52EAD4DDCB13E9E9E7B74E10C_12</vt:lpwstr>
  </property>
  <property fmtid="{D5CDD505-2E9C-101B-9397-08002B2CF9AE}" pid="3" name="KSOProductBuildVer">
    <vt:lpwstr>1049-12.2.0.20795</vt:lpwstr>
  </property>
</Properties>
</file>